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pivotTables/pivotTable4.xml" ContentType="application/vnd.openxmlformats-officedocument.spreadsheetml.pivotTable+xml"/>
  <Override PartName="/xl/tables/table6.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C:\Users\dc01229\Documents\"/>
    </mc:Choice>
  </mc:AlternateContent>
  <xr:revisionPtr revIDLastSave="0" documentId="8_{969F0DEF-42D9-4788-B357-A5881277B01C}" xr6:coauthVersionLast="47" xr6:coauthVersionMax="47" xr10:uidLastSave="{00000000-0000-0000-0000-000000000000}"/>
  <bookViews>
    <workbookView xWindow="-120" yWindow="-120" windowWidth="29040" windowHeight="15840" activeTab="6" xr2:uid="{00000000-000D-0000-FFFF-FFFF00000000}"/>
  </bookViews>
  <sheets>
    <sheet name="Start" sheetId="3" r:id="rId1"/>
    <sheet name="Students" sheetId="2" r:id="rId2"/>
    <sheet name="Referrals" sheetId="7" r:id="rId3"/>
    <sheet name="HealthFitnessLevel" sheetId="1" state="hidden" r:id="rId4"/>
    <sheet name="Export_Data" sheetId="15" r:id="rId5"/>
    <sheet name="Reports" sheetId="10" r:id="rId6"/>
    <sheet name="Report" sheetId="12" r:id="rId7"/>
    <sheet name="BMITable" sheetId="9" state="hidden" r:id="rId8"/>
    <sheet name="BP List" sheetId="22" r:id="rId9"/>
    <sheet name="Simplified BP table" sheetId="21" r:id="rId10"/>
    <sheet name="BP Lookup Table" sheetId="8" r:id="rId11"/>
    <sheet name="Lookup_Tables" sheetId="4" r:id="rId12"/>
    <sheet name="ReportCard (2)" sheetId="14" state="hidden" r:id="rId13"/>
    <sheet name="PACER Report" sheetId="16" r:id="rId14"/>
    <sheet name="PACER Info" sheetId="17" state="hidden" r:id="rId15"/>
    <sheet name="PACER Printoff" sheetId="18" r:id="rId16"/>
    <sheet name="BPTable (2020)" sheetId="25" r:id="rId17"/>
  </sheets>
  <definedNames>
    <definedName name="_xlnm._FilterDatabase" localSheetId="10" hidden="1">'BP Lookup Table'!$A$1:$S$166</definedName>
    <definedName name="_xlnm._FilterDatabase" localSheetId="16" hidden="1">'BPTable (2020)'!$A$1:$S$166</definedName>
    <definedName name="_xlnm._FilterDatabase" localSheetId="11" hidden="1">Lookup_Tables!$O$1:$P$151</definedName>
    <definedName name="_xlnm.Print_Area" localSheetId="13">'PACER Report'!$H:$P</definedName>
    <definedName name="Z_AF897FFD_9D0F_4370_A00C_29DE3D8B0F37_.wvu.FilterData" localSheetId="10" hidden="1">'BP Lookup Table'!$A$1:$S$166</definedName>
    <definedName name="Z_AF897FFD_9D0F_4370_A00C_29DE3D8B0F37_.wvu.FilterData" localSheetId="16" hidden="1">'BPTable (2020)'!$A$1:$S$166</definedName>
  </definedNames>
  <calcPr calcId="191028"/>
  <pivotCaches>
    <pivotCache cacheId="0" r:id="rId18"/>
    <pivotCache cacheId="1" r:id="rId19"/>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 i="2" l="1"/>
  <c r="G30" i="12"/>
  <c r="G29" i="12"/>
  <c r="AZ3" i="2" l="1"/>
  <c r="AY3" i="2"/>
  <c r="BD3" i="2"/>
  <c r="BD4" i="2"/>
  <c r="BD5" i="2"/>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G1788" i="4"/>
  <c r="G1789" i="4"/>
  <c r="G1790" i="4"/>
  <c r="G1791" i="4"/>
  <c r="G1792" i="4"/>
  <c r="G1793" i="4"/>
  <c r="G1794" i="4"/>
  <c r="G1795" i="4"/>
  <c r="G1796" i="4"/>
  <c r="G1797" i="4"/>
  <c r="G1798" i="4"/>
  <c r="G1799" i="4"/>
  <c r="G1800" i="4"/>
  <c r="G1801" i="4"/>
  <c r="G1802" i="4"/>
  <c r="G1803" i="4"/>
  <c r="G1804" i="4"/>
  <c r="G1805" i="4"/>
  <c r="G1806" i="4"/>
  <c r="G1807" i="4"/>
  <c r="G1808" i="4"/>
  <c r="G1809" i="4"/>
  <c r="G1810" i="4"/>
  <c r="G1811" i="4"/>
  <c r="G1812" i="4"/>
  <c r="G1813" i="4"/>
  <c r="G1814" i="4"/>
  <c r="G1815" i="4"/>
  <c r="G1816" i="4"/>
  <c r="G1817" i="4"/>
  <c r="G1818" i="4"/>
  <c r="G1819" i="4"/>
  <c r="G1820" i="4"/>
  <c r="G1821" i="4"/>
  <c r="G1822" i="4"/>
  <c r="G1823" i="4"/>
  <c r="G1824" i="4"/>
  <c r="G1825" i="4"/>
  <c r="G1826" i="4"/>
  <c r="G1827" i="4"/>
  <c r="G1828" i="4"/>
  <c r="G1829" i="4"/>
  <c r="G1830" i="4"/>
  <c r="G1831" i="4"/>
  <c r="G1832" i="4"/>
  <c r="G1833" i="4"/>
  <c r="G1834" i="4"/>
  <c r="G1835" i="4"/>
  <c r="G1836" i="4"/>
  <c r="G1837" i="4"/>
  <c r="G1838" i="4"/>
  <c r="G1839" i="4"/>
  <c r="G1840" i="4"/>
  <c r="G1841" i="4"/>
  <c r="G1842" i="4"/>
  <c r="G1843" i="4"/>
  <c r="G1844" i="4"/>
  <c r="G1845" i="4"/>
  <c r="G1846" i="4"/>
  <c r="G1847" i="4"/>
  <c r="G1848" i="4"/>
  <c r="G1849" i="4"/>
  <c r="G1850" i="4"/>
  <c r="G1851" i="4"/>
  <c r="G1852" i="4"/>
  <c r="G1853" i="4"/>
  <c r="G1854" i="4"/>
  <c r="G1855" i="4"/>
  <c r="G1856" i="4"/>
  <c r="G1857" i="4"/>
  <c r="G1858" i="4"/>
  <c r="G1859" i="4"/>
  <c r="G1860" i="4"/>
  <c r="G1861" i="4"/>
  <c r="G1862" i="4"/>
  <c r="G1863" i="4"/>
  <c r="G1864" i="4"/>
  <c r="G1865" i="4"/>
  <c r="G1866" i="4"/>
  <c r="G1867" i="4"/>
  <c r="G1868" i="4"/>
  <c r="G1869" i="4"/>
  <c r="G1870" i="4"/>
  <c r="G1871" i="4"/>
  <c r="G1872" i="4"/>
  <c r="G1873" i="4"/>
  <c r="G1874" i="4"/>
  <c r="G1875" i="4"/>
  <c r="G1876" i="4"/>
  <c r="G1877" i="4"/>
  <c r="G1878" i="4"/>
  <c r="G1879" i="4"/>
  <c r="G1880" i="4"/>
  <c r="G1881" i="4"/>
  <c r="G1882" i="4"/>
  <c r="G1883" i="4"/>
  <c r="G1884" i="4"/>
  <c r="G1885" i="4"/>
  <c r="G1886" i="4"/>
  <c r="G1887" i="4"/>
  <c r="G1888" i="4"/>
  <c r="G1889" i="4"/>
  <c r="G1890" i="4"/>
  <c r="G1891" i="4"/>
  <c r="G1892" i="4"/>
  <c r="G1893" i="4"/>
  <c r="G1894" i="4"/>
  <c r="G1895" i="4"/>
  <c r="G1896" i="4"/>
  <c r="G1897" i="4"/>
  <c r="G1898" i="4"/>
  <c r="G1899" i="4"/>
  <c r="G1900" i="4"/>
  <c r="G1901" i="4"/>
  <c r="G1902" i="4"/>
  <c r="G1903" i="4"/>
  <c r="G1904" i="4"/>
  <c r="G1905" i="4"/>
  <c r="G1906" i="4"/>
  <c r="G1907" i="4"/>
  <c r="G1908" i="4"/>
  <c r="G1909" i="4"/>
  <c r="AG2" i="22"/>
  <c r="A29" i="12"/>
  <c r="A34" i="12"/>
  <c r="J13" i="12"/>
  <c r="AD3" i="2" l="1"/>
  <c r="AD4" i="2"/>
  <c r="AD5" i="2"/>
  <c r="AJ3" i="2"/>
  <c r="AJ4" i="2"/>
  <c r="AJ5" i="2"/>
  <c r="AK3" i="2"/>
  <c r="AK4" i="2"/>
  <c r="AK5" i="2"/>
  <c r="AL3" i="2"/>
  <c r="AL4" i="2"/>
  <c r="AL5" i="2"/>
  <c r="AU3" i="2"/>
  <c r="AU4" i="2"/>
  <c r="AU5" i="2"/>
  <c r="AX3" i="2"/>
  <c r="AX4" i="2"/>
  <c r="AX5" i="2"/>
  <c r="AZ4" i="2" l="1"/>
  <c r="AY4" i="2"/>
  <c r="AY5" i="2"/>
  <c r="AZ5" i="2"/>
  <c r="AV5" i="2"/>
  <c r="AW5" i="2"/>
  <c r="AV4" i="2"/>
  <c r="AW4" i="2"/>
  <c r="AV3" i="2"/>
  <c r="AW3" i="2"/>
  <c r="AE5" i="2"/>
  <c r="AE4" i="2"/>
  <c r="AE3" i="2"/>
  <c r="AV3" i="22"/>
  <c r="AX3" i="22" s="1"/>
  <c r="AS3" i="22"/>
  <c r="AU3" i="22" s="1"/>
  <c r="AJ3" i="22"/>
  <c r="AI3" i="22"/>
  <c r="AH3" i="22"/>
  <c r="AC3" i="22" s="1"/>
  <c r="AB3" i="22"/>
  <c r="C3" i="22"/>
  <c r="AW2" i="22"/>
  <c r="AV2" i="22"/>
  <c r="AX2" i="22" s="1"/>
  <c r="AS2" i="22"/>
  <c r="AT2" i="22" s="1"/>
  <c r="AJ2" i="22"/>
  <c r="AI2" i="22"/>
  <c r="AH2" i="22"/>
  <c r="AB2" i="22"/>
  <c r="C2" i="22"/>
  <c r="AX2" i="2"/>
  <c r="AN4" i="2"/>
  <c r="AP5" i="2"/>
  <c r="AS5" i="2"/>
  <c r="AM4" i="2"/>
  <c r="AM5" i="2"/>
  <c r="AS3" i="2"/>
  <c r="AR3" i="2"/>
  <c r="AM3" i="2"/>
  <c r="AO5" i="2"/>
  <c r="AN3" i="2"/>
  <c r="AP4" i="2"/>
  <c r="AT4" i="2"/>
  <c r="AT3" i="2"/>
  <c r="AO3" i="2"/>
  <c r="AR4" i="2"/>
  <c r="AS4" i="2"/>
  <c r="AR5" i="2"/>
  <c r="AQ5" i="2"/>
  <c r="AT5" i="2"/>
  <c r="AO4" i="2"/>
  <c r="AP3" i="2"/>
  <c r="AQ4" i="2"/>
  <c r="AQ3" i="2"/>
  <c r="AN5" i="2"/>
  <c r="AZ2" i="2" l="1"/>
  <c r="AY2" i="2"/>
  <c r="AF5" i="2"/>
  <c r="AF4" i="2"/>
  <c r="AF3" i="2"/>
  <c r="AG5" i="2"/>
  <c r="AG3" i="2"/>
  <c r="AG4" i="2"/>
  <c r="AC2" i="22"/>
  <c r="AZ2" i="22"/>
  <c r="AT3" i="22"/>
  <c r="AW3" i="22"/>
  <c r="AU2" i="22"/>
  <c r="C609" i="4"/>
  <c r="E609" i="4"/>
  <c r="G609" i="4"/>
  <c r="C584" i="4"/>
  <c r="E584" i="4"/>
  <c r="G584" i="4"/>
  <c r="AP3" i="22"/>
  <c r="AN2" i="22"/>
  <c r="AM2" i="22"/>
  <c r="AL2" i="22"/>
  <c r="AQ3" i="22"/>
  <c r="AK2" i="22"/>
  <c r="AR3" i="22"/>
  <c r="AO3" i="22"/>
  <c r="AH3" i="2" l="1"/>
  <c r="BA3" i="2" s="1"/>
  <c r="AI3" i="2" s="1"/>
  <c r="AH5" i="2"/>
  <c r="BA5" i="2" s="1"/>
  <c r="AI5" i="2" s="1"/>
  <c r="AH4" i="2"/>
  <c r="BA4" i="2" s="1"/>
  <c r="AI4" i="2" s="1"/>
  <c r="AD2" i="22"/>
  <c r="AE3" i="22"/>
  <c r="T2" i="22"/>
  <c r="C1734" i="4"/>
  <c r="C1735" i="4"/>
  <c r="C1736" i="4"/>
  <c r="C1737" i="4"/>
  <c r="C1738" i="4"/>
  <c r="C1739" i="4"/>
  <c r="C1740" i="4"/>
  <c r="C1741" i="4"/>
  <c r="C1742" i="4"/>
  <c r="C1743" i="4"/>
  <c r="C1744" i="4"/>
  <c r="C1745" i="4"/>
  <c r="C1746" i="4"/>
  <c r="C1747" i="4"/>
  <c r="C1748" i="4"/>
  <c r="C1749" i="4"/>
  <c r="C1758" i="4"/>
  <c r="C1759" i="4"/>
  <c r="C1760" i="4"/>
  <c r="C1761" i="4"/>
  <c r="C1762" i="4"/>
  <c r="C1763" i="4"/>
  <c r="C1764" i="4"/>
  <c r="C1765" i="4"/>
  <c r="C1766" i="4"/>
  <c r="C1767" i="4"/>
  <c r="C1768" i="4"/>
  <c r="C1769" i="4"/>
  <c r="C1770" i="4"/>
  <c r="C1771" i="4"/>
  <c r="C1772" i="4"/>
  <c r="C1773" i="4"/>
  <c r="C1774" i="4"/>
  <c r="C1775" i="4"/>
  <c r="C1776" i="4"/>
  <c r="C1777" i="4"/>
  <c r="C1778" i="4"/>
  <c r="C1779" i="4"/>
  <c r="E1734" i="4"/>
  <c r="E1735" i="4"/>
  <c r="E1736" i="4"/>
  <c r="E1737" i="4"/>
  <c r="E1738" i="4"/>
  <c r="E1739" i="4"/>
  <c r="E1740" i="4"/>
  <c r="E1741" i="4"/>
  <c r="E1742" i="4"/>
  <c r="E1743" i="4"/>
  <c r="E1744" i="4"/>
  <c r="E1745" i="4"/>
  <c r="E1746" i="4"/>
  <c r="E1747" i="4"/>
  <c r="E1748" i="4"/>
  <c r="E1749" i="4"/>
  <c r="E1758" i="4"/>
  <c r="E1759" i="4"/>
  <c r="E1760" i="4"/>
  <c r="E1761" i="4"/>
  <c r="E1762" i="4"/>
  <c r="E1763" i="4"/>
  <c r="E1764" i="4"/>
  <c r="E1765" i="4"/>
  <c r="E1766" i="4"/>
  <c r="E1767" i="4"/>
  <c r="E1768" i="4"/>
  <c r="E1769" i="4"/>
  <c r="E1770" i="4"/>
  <c r="E1771" i="4"/>
  <c r="E1772" i="4"/>
  <c r="E1773" i="4"/>
  <c r="E1774" i="4"/>
  <c r="E1775" i="4"/>
  <c r="E1776" i="4"/>
  <c r="E1777" i="4"/>
  <c r="E1778" i="4"/>
  <c r="E1779" i="4"/>
  <c r="G1734" i="4"/>
  <c r="G1735" i="4"/>
  <c r="G1736" i="4"/>
  <c r="G1737" i="4"/>
  <c r="G1738" i="4"/>
  <c r="G1739" i="4"/>
  <c r="G1740" i="4"/>
  <c r="G1741" i="4"/>
  <c r="G1742" i="4"/>
  <c r="G1743" i="4"/>
  <c r="G1744" i="4"/>
  <c r="G1745" i="4"/>
  <c r="G1746" i="4"/>
  <c r="G1747" i="4"/>
  <c r="G1748" i="4"/>
  <c r="G1749" i="4"/>
  <c r="G1758" i="4"/>
  <c r="G1759" i="4"/>
  <c r="G1760" i="4"/>
  <c r="G1761" i="4"/>
  <c r="G1762" i="4"/>
  <c r="G1763" i="4"/>
  <c r="G1764" i="4"/>
  <c r="G1765" i="4"/>
  <c r="G1766" i="4"/>
  <c r="G1767" i="4"/>
  <c r="G1768" i="4"/>
  <c r="G1769" i="4"/>
  <c r="G1770" i="4"/>
  <c r="G1771" i="4"/>
  <c r="G1772" i="4"/>
  <c r="G1773" i="4"/>
  <c r="G1774" i="4"/>
  <c r="G1775" i="4"/>
  <c r="G1776" i="4"/>
  <c r="G1777" i="4"/>
  <c r="G1778" i="4"/>
  <c r="G1779" i="4"/>
  <c r="AL3" i="22"/>
  <c r="AQ2" i="22"/>
  <c r="AK3" i="22"/>
  <c r="AN3" i="22"/>
  <c r="AP2" i="22"/>
  <c r="AO2" i="22"/>
  <c r="AR2" i="22"/>
  <c r="AM3" i="22"/>
  <c r="V5" i="2" l="1"/>
  <c r="BC5" i="2"/>
  <c r="V3" i="2"/>
  <c r="BB3" i="2"/>
  <c r="V4" i="2"/>
  <c r="BC3" i="2"/>
  <c r="BC4" i="2"/>
  <c r="AE2" i="22"/>
  <c r="AF2" i="22" s="1"/>
  <c r="AY2" i="22" s="1"/>
  <c r="AD3" i="22"/>
  <c r="AF3" i="22" s="1"/>
  <c r="AY3" i="22" s="1"/>
  <c r="AG3" i="22" s="1"/>
  <c r="S2" i="16"/>
  <c r="BB4" i="2" l="1"/>
  <c r="BB5" i="2"/>
  <c r="AZ3" i="22"/>
  <c r="T3" i="22"/>
  <c r="R2" i="16"/>
  <c r="V2" i="16" s="1"/>
  <c r="Q2" i="16"/>
  <c r="T2" i="16" l="1"/>
  <c r="U2" i="16"/>
  <c r="E243" i="4"/>
  <c r="E76" i="4"/>
  <c r="E77" i="4"/>
  <c r="E78" i="4"/>
  <c r="E79" i="4"/>
  <c r="E2" i="4"/>
  <c r="E3" i="4"/>
  <c r="E4" i="4"/>
  <c r="E5" i="4"/>
  <c r="E6" i="4"/>
  <c r="E7" i="4"/>
  <c r="E8" i="4"/>
  <c r="E9" i="4"/>
  <c r="E10" i="4"/>
  <c r="E11" i="4"/>
  <c r="E12" i="4"/>
  <c r="E13" i="4"/>
  <c r="E14" i="4"/>
  <c r="E15" i="4"/>
  <c r="E16" i="4"/>
  <c r="E17" i="4"/>
  <c r="E18" i="4"/>
  <c r="E1465" i="4"/>
  <c r="E1466" i="4"/>
  <c r="E1467" i="4"/>
  <c r="E1468" i="4"/>
  <c r="E903" i="4"/>
  <c r="E904" i="4"/>
  <c r="E905" i="4"/>
  <c r="E906" i="4"/>
  <c r="E907" i="4"/>
  <c r="E1469" i="4"/>
  <c r="E1470" i="4"/>
  <c r="E1471" i="4"/>
  <c r="E1472" i="4"/>
  <c r="E1473" i="4"/>
  <c r="E1474" i="4"/>
  <c r="E1475" i="4"/>
  <c r="E1476" i="4"/>
  <c r="E1477" i="4"/>
  <c r="E1478" i="4"/>
  <c r="E29" i="4"/>
  <c r="E30" i="4"/>
  <c r="E31" i="4"/>
  <c r="E32" i="4"/>
  <c r="E33" i="4"/>
  <c r="E34" i="4"/>
  <c r="E35" i="4"/>
  <c r="E36" i="4"/>
  <c r="E37" i="4"/>
  <c r="E38" i="4"/>
  <c r="E39" i="4"/>
  <c r="E40" i="4"/>
  <c r="E41" i="4"/>
  <c r="E42" i="4"/>
  <c r="E244"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492" i="4"/>
  <c r="E493" i="4"/>
  <c r="E87" i="4"/>
  <c r="E88" i="4"/>
  <c r="E89" i="4"/>
  <c r="E90" i="4"/>
  <c r="E91" i="4"/>
  <c r="E92" i="4"/>
  <c r="E93" i="4"/>
  <c r="E94" i="4"/>
  <c r="E95" i="4"/>
  <c r="E96" i="4"/>
  <c r="E97" i="4"/>
  <c r="E98" i="4"/>
  <c r="E99" i="4"/>
  <c r="E100" i="4"/>
  <c r="E101" i="4"/>
  <c r="E102" i="4"/>
  <c r="E103" i="4"/>
  <c r="E1535" i="4"/>
  <c r="E1536" i="4"/>
  <c r="E1537" i="4"/>
  <c r="E1538" i="4"/>
  <c r="E1539" i="4"/>
  <c r="E1540" i="4"/>
  <c r="E1541" i="4"/>
  <c r="E1542" i="4"/>
  <c r="E113" i="4"/>
  <c r="E114" i="4"/>
  <c r="E115" i="4"/>
  <c r="E116" i="4"/>
  <c r="E117" i="4"/>
  <c r="E118" i="4"/>
  <c r="E119" i="4"/>
  <c r="E120" i="4"/>
  <c r="E121" i="4"/>
  <c r="E122" i="4"/>
  <c r="E123" i="4"/>
  <c r="E124" i="4"/>
  <c r="E125" i="4"/>
  <c r="E126" i="4"/>
  <c r="E127" i="4"/>
  <c r="E128" i="4"/>
  <c r="E129" i="4"/>
  <c r="E130" i="4"/>
  <c r="E131" i="4"/>
  <c r="E132" i="4"/>
  <c r="E133" i="4"/>
  <c r="E134" i="4"/>
  <c r="E135" i="4"/>
  <c r="E136" i="4"/>
  <c r="E149" i="4"/>
  <c r="E150" i="4"/>
  <c r="E151" i="4"/>
  <c r="E152" i="4"/>
  <c r="E153" i="4"/>
  <c r="E154" i="4"/>
  <c r="E155" i="4"/>
  <c r="E156" i="4"/>
  <c r="E157" i="4"/>
  <c r="E158" i="4"/>
  <c r="E159" i="4"/>
  <c r="E160" i="4"/>
  <c r="E161" i="4"/>
  <c r="E162" i="4"/>
  <c r="E163"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104" i="4"/>
  <c r="E105" i="4"/>
  <c r="E106" i="4"/>
  <c r="E107" i="4"/>
  <c r="E108" i="4"/>
  <c r="E109" i="4"/>
  <c r="E110" i="4"/>
  <c r="E111" i="4"/>
  <c r="E112" i="4"/>
  <c r="E19" i="4"/>
  <c r="E20" i="4"/>
  <c r="E21" i="4"/>
  <c r="E205" i="4"/>
  <c r="E206" i="4"/>
  <c r="E207" i="4"/>
  <c r="E208" i="4"/>
  <c r="E209" i="4"/>
  <c r="E210" i="4"/>
  <c r="E211" i="4"/>
  <c r="E212" i="4"/>
  <c r="E213" i="4"/>
  <c r="E214" i="4"/>
  <c r="E215" i="4"/>
  <c r="E216" i="4"/>
  <c r="E218" i="4"/>
  <c r="E219" i="4"/>
  <c r="E220" i="4"/>
  <c r="E221" i="4"/>
  <c r="E222" i="4"/>
  <c r="E223" i="4"/>
  <c r="E224" i="4"/>
  <c r="E225" i="4"/>
  <c r="E226" i="4"/>
  <c r="E227" i="4"/>
  <c r="E1479" i="4"/>
  <c r="E1480" i="4"/>
  <c r="E1481" i="4"/>
  <c r="E1482" i="4"/>
  <c r="E1483" i="4"/>
  <c r="E1484" i="4"/>
  <c r="E1485" i="4"/>
  <c r="E1486" i="4"/>
  <c r="E238" i="4"/>
  <c r="E239" i="4"/>
  <c r="E240" i="4"/>
  <c r="E241" i="4"/>
  <c r="E242"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1119" i="4"/>
  <c r="E421" i="4"/>
  <c r="E422" i="4"/>
  <c r="E423" i="4"/>
  <c r="E424" i="4"/>
  <c r="E425" i="4"/>
  <c r="E426" i="4"/>
  <c r="E427" i="4"/>
  <c r="E428" i="4"/>
  <c r="E429" i="4"/>
  <c r="E430" i="4"/>
  <c r="E1786"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164" i="4"/>
  <c r="E165" i="4"/>
  <c r="E166" i="4"/>
  <c r="E167" i="4"/>
  <c r="E168" i="4"/>
  <c r="E908" i="4"/>
  <c r="E459" i="4"/>
  <c r="E460" i="4"/>
  <c r="E461" i="4"/>
  <c r="E462" i="4"/>
  <c r="E463" i="4"/>
  <c r="E464" i="4"/>
  <c r="E465" i="4"/>
  <c r="E879" i="4"/>
  <c r="E880" i="4"/>
  <c r="E881" i="4"/>
  <c r="E466" i="4"/>
  <c r="E467" i="4"/>
  <c r="E468" i="4"/>
  <c r="E469" i="4"/>
  <c r="E470" i="4"/>
  <c r="E471" i="4"/>
  <c r="E472" i="4"/>
  <c r="E473" i="4"/>
  <c r="E474" i="4"/>
  <c r="E475" i="4"/>
  <c r="E476" i="4"/>
  <c r="E477" i="4"/>
  <c r="E478" i="4"/>
  <c r="E479" i="4"/>
  <c r="E480" i="4"/>
  <c r="E481" i="4"/>
  <c r="E482" i="4"/>
  <c r="E1750" i="4"/>
  <c r="E1751" i="4"/>
  <c r="E1752" i="4"/>
  <c r="E1753" i="4"/>
  <c r="E1754" i="4"/>
  <c r="E1755" i="4"/>
  <c r="E1756" i="4"/>
  <c r="E1757" i="4"/>
  <c r="E1487" i="4"/>
  <c r="E1488" i="4"/>
  <c r="E1489" i="4"/>
  <c r="E1490" i="4"/>
  <c r="E1491"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5" i="4"/>
  <c r="E586" i="4"/>
  <c r="E587" i="4"/>
  <c r="E588" i="4"/>
  <c r="E589" i="4"/>
  <c r="E590" i="4"/>
  <c r="E591" i="4"/>
  <c r="E592" i="4"/>
  <c r="E593" i="4"/>
  <c r="E594" i="4"/>
  <c r="E595" i="4"/>
  <c r="E596" i="4"/>
  <c r="E597" i="4"/>
  <c r="E598" i="4"/>
  <c r="E599" i="4"/>
  <c r="E600" i="4"/>
  <c r="E601" i="4"/>
  <c r="E602" i="4"/>
  <c r="E603" i="4"/>
  <c r="E604" i="4"/>
  <c r="E605" i="4"/>
  <c r="E606" i="4"/>
  <c r="E607" i="4"/>
  <c r="E608"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6" i="4"/>
  <c r="E687" i="4"/>
  <c r="E688" i="4"/>
  <c r="E689" i="4"/>
  <c r="E690" i="4"/>
  <c r="E691" i="4"/>
  <c r="E692" i="4"/>
  <c r="E693" i="4"/>
  <c r="E694" i="4"/>
  <c r="E695" i="4"/>
  <c r="E696" i="4"/>
  <c r="E697" i="4"/>
  <c r="E698" i="4"/>
  <c r="E699" i="4"/>
  <c r="E702" i="4"/>
  <c r="E703" i="4"/>
  <c r="E704" i="4"/>
  <c r="E705" i="4"/>
  <c r="E706" i="4"/>
  <c r="E707" i="4"/>
  <c r="E711" i="4"/>
  <c r="E712" i="4"/>
  <c r="E713" i="4"/>
  <c r="E714" i="4"/>
  <c r="E715" i="4"/>
  <c r="E716" i="4"/>
  <c r="E717" i="4"/>
  <c r="E718" i="4"/>
  <c r="E137" i="4"/>
  <c r="E138" i="4"/>
  <c r="E719" i="4"/>
  <c r="E720" i="4"/>
  <c r="E721" i="4"/>
  <c r="E722" i="4"/>
  <c r="E723" i="4"/>
  <c r="E483" i="4"/>
  <c r="E484" i="4"/>
  <c r="E485" i="4"/>
  <c r="E724" i="4"/>
  <c r="E725" i="4"/>
  <c r="E726" i="4"/>
  <c r="E727" i="4"/>
  <c r="E728" i="4"/>
  <c r="E729" i="4"/>
  <c r="E730" i="4"/>
  <c r="E139" i="4"/>
  <c r="E140" i="4"/>
  <c r="E141" i="4"/>
  <c r="E731" i="4"/>
  <c r="E732" i="4"/>
  <c r="E733" i="4"/>
  <c r="E734" i="4"/>
  <c r="E735" i="4"/>
  <c r="E736" i="4"/>
  <c r="E737" i="4"/>
  <c r="E738" i="4"/>
  <c r="E739" i="4"/>
  <c r="E740" i="4"/>
  <c r="E741" i="4"/>
  <c r="E742" i="4"/>
  <c r="E743" i="4"/>
  <c r="E744" i="4"/>
  <c r="E745" i="4"/>
  <c r="E746" i="4"/>
  <c r="E1667" i="4"/>
  <c r="E1668" i="4"/>
  <c r="E1669" i="4"/>
  <c r="E1670" i="4"/>
  <c r="E1671" i="4"/>
  <c r="E1672" i="4"/>
  <c r="E1673" i="4"/>
  <c r="E1674" i="4"/>
  <c r="E1675" i="4"/>
  <c r="E1676" i="4"/>
  <c r="E1677" i="4"/>
  <c r="E747" i="4"/>
  <c r="E748" i="4"/>
  <c r="E749" i="4"/>
  <c r="E750" i="4"/>
  <c r="E751" i="4"/>
  <c r="E752" i="4"/>
  <c r="E753" i="4"/>
  <c r="E1543" i="4"/>
  <c r="E1544" i="4"/>
  <c r="E1545" i="4"/>
  <c r="E1546" i="4"/>
  <c r="E1547" i="4"/>
  <c r="E1548" i="4"/>
  <c r="E1549" i="4"/>
  <c r="E1550" i="4"/>
  <c r="E1551" i="4"/>
  <c r="E1552" i="4"/>
  <c r="E1553" i="4"/>
  <c r="E1554"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1492" i="4"/>
  <c r="E1493" i="4"/>
  <c r="E847" i="4"/>
  <c r="E848" i="4"/>
  <c r="E849" i="4"/>
  <c r="E850" i="4"/>
  <c r="E851" i="4"/>
  <c r="E852" i="4"/>
  <c r="E853" i="4"/>
  <c r="E854" i="4"/>
  <c r="E855" i="4"/>
  <c r="E856" i="4"/>
  <c r="E857" i="4"/>
  <c r="E858" i="4"/>
  <c r="E859" i="4"/>
  <c r="E860" i="4"/>
  <c r="E861" i="4"/>
  <c r="E862" i="4"/>
  <c r="E863" i="4"/>
  <c r="E864" i="4"/>
  <c r="E865" i="4"/>
  <c r="E866" i="4"/>
  <c r="E1780" i="4"/>
  <c r="E1781" i="4"/>
  <c r="E1782" i="4"/>
  <c r="E1783" i="4"/>
  <c r="E1784" i="4"/>
  <c r="E1785" i="4"/>
  <c r="E891" i="4"/>
  <c r="E892" i="4"/>
  <c r="E893" i="4"/>
  <c r="E867" i="4"/>
  <c r="E868" i="4"/>
  <c r="E869" i="4"/>
  <c r="E870" i="4"/>
  <c r="E700" i="4"/>
  <c r="E701" i="4"/>
  <c r="E871" i="4"/>
  <c r="E872" i="4"/>
  <c r="E873" i="4"/>
  <c r="E874" i="4"/>
  <c r="E875" i="4"/>
  <c r="E876" i="4"/>
  <c r="E877" i="4"/>
  <c r="E878" i="4"/>
  <c r="E882" i="4"/>
  <c r="E883" i="4"/>
  <c r="E884" i="4"/>
  <c r="E885" i="4"/>
  <c r="E886" i="4"/>
  <c r="E887" i="4"/>
  <c r="E888" i="4"/>
  <c r="E889" i="4"/>
  <c r="E890"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228" i="4"/>
  <c r="E229" i="4"/>
  <c r="E230" i="4"/>
  <c r="E948" i="4"/>
  <c r="E949" i="4"/>
  <c r="E950" i="4"/>
  <c r="E951" i="4"/>
  <c r="E952" i="4"/>
  <c r="E953" i="4"/>
  <c r="E954" i="4"/>
  <c r="E955" i="4"/>
  <c r="E956" i="4"/>
  <c r="E957" i="4"/>
  <c r="E958" i="4"/>
  <c r="E960" i="4"/>
  <c r="E961" i="4"/>
  <c r="E962" i="4"/>
  <c r="E963" i="4"/>
  <c r="E964" i="4"/>
  <c r="E965" i="4"/>
  <c r="E966" i="4"/>
  <c r="E967" i="4"/>
  <c r="E968" i="4"/>
  <c r="E969" i="4"/>
  <c r="E80" i="4"/>
  <c r="E81" i="4"/>
  <c r="E82" i="4"/>
  <c r="E83" i="4"/>
  <c r="E84" i="4"/>
  <c r="E85" i="4"/>
  <c r="E86" i="4"/>
  <c r="E970" i="4"/>
  <c r="E971" i="4"/>
  <c r="E972" i="4"/>
  <c r="E973" i="4"/>
  <c r="E974" i="4"/>
  <c r="E975" i="4"/>
  <c r="E976" i="4"/>
  <c r="E977" i="4"/>
  <c r="E978" i="4"/>
  <c r="E979" i="4"/>
  <c r="E980" i="4"/>
  <c r="E981" i="4"/>
  <c r="E982" i="4"/>
  <c r="E983" i="4"/>
  <c r="E984" i="4"/>
  <c r="E985" i="4"/>
  <c r="E986" i="4"/>
  <c r="E987" i="4"/>
  <c r="E988" i="4"/>
  <c r="E989" i="4"/>
  <c r="E990" i="4"/>
  <c r="E142" i="4"/>
  <c r="E143" i="4"/>
  <c r="E144" i="4"/>
  <c r="E894" i="4"/>
  <c r="E895" i="4"/>
  <c r="E896" i="4"/>
  <c r="E897" i="4"/>
  <c r="E898" i="4"/>
  <c r="E899" i="4"/>
  <c r="E900" i="4"/>
  <c r="E901" i="4"/>
  <c r="E902" i="4"/>
  <c r="E909" i="4"/>
  <c r="E910" i="4"/>
  <c r="E911" i="4"/>
  <c r="E912" i="4"/>
  <c r="E913" i="4"/>
  <c r="E914" i="4"/>
  <c r="E915" i="4"/>
  <c r="E916" i="4"/>
  <c r="E991" i="4"/>
  <c r="E992" i="4"/>
  <c r="E993" i="4"/>
  <c r="E994" i="4"/>
  <c r="E486" i="4"/>
  <c r="E487" i="4"/>
  <c r="E488" i="4"/>
  <c r="E1494" i="4"/>
  <c r="E1495" i="4"/>
  <c r="E1496" i="4"/>
  <c r="E1497" i="4"/>
  <c r="E995" i="4"/>
  <c r="E996" i="4"/>
  <c r="E997" i="4"/>
  <c r="E998" i="4"/>
  <c r="E999" i="4"/>
  <c r="E1000" i="4"/>
  <c r="E1001" i="4"/>
  <c r="E1002" i="4"/>
  <c r="E1003" i="4"/>
  <c r="E1004" i="4"/>
  <c r="E1005" i="4"/>
  <c r="E1006"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206" i="4"/>
  <c r="E1207" i="4"/>
  <c r="E1208" i="4"/>
  <c r="E1209" i="4"/>
  <c r="E1210" i="4"/>
  <c r="E1211" i="4"/>
  <c r="E1212" i="4"/>
  <c r="E1213" i="4"/>
  <c r="E1214" i="4"/>
  <c r="E1215" i="4"/>
  <c r="E1216" i="4"/>
  <c r="E1217" i="4"/>
  <c r="E217" i="4"/>
  <c r="E22" i="4"/>
  <c r="E23" i="4"/>
  <c r="E24" i="4"/>
  <c r="E25" i="4"/>
  <c r="E26" i="4"/>
  <c r="E27" i="4"/>
  <c r="E28" i="4"/>
  <c r="E1060" i="4"/>
  <c r="E1061" i="4"/>
  <c r="E1062" i="4"/>
  <c r="E1063" i="4"/>
  <c r="E1064" i="4"/>
  <c r="E1065" i="4"/>
  <c r="E1066" i="4"/>
  <c r="E1225" i="4"/>
  <c r="E1226" i="4"/>
  <c r="E1227" i="4"/>
  <c r="E1070" i="4"/>
  <c r="E1071" i="4"/>
  <c r="E1072" i="4"/>
  <c r="E1073" i="4"/>
  <c r="E1074" i="4"/>
  <c r="E1075" i="4"/>
  <c r="E1076" i="4"/>
  <c r="E1077" i="4"/>
  <c r="E1078" i="4"/>
  <c r="E708" i="4"/>
  <c r="E709" i="4"/>
  <c r="E710"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95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685"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18" i="4"/>
  <c r="E1219" i="4"/>
  <c r="E1220" i="4"/>
  <c r="E1221" i="4"/>
  <c r="E1222" i="4"/>
  <c r="E1223" i="4"/>
  <c r="E1224"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98" i="4"/>
  <c r="E1499" i="4"/>
  <c r="E1500" i="4"/>
  <c r="E1501" i="4"/>
  <c r="E1502" i="4"/>
  <c r="E1503" i="4"/>
  <c r="E1504" i="4"/>
  <c r="E1505" i="4"/>
  <c r="E1506" i="4"/>
  <c r="E145"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007" i="4"/>
  <c r="E1008" i="4"/>
  <c r="E1009" i="4"/>
  <c r="E1010" i="4"/>
  <c r="E1787" i="4"/>
  <c r="E1604" i="4"/>
  <c r="E1605" i="4"/>
  <c r="E1606" i="4"/>
  <c r="E1607" i="4"/>
  <c r="E1608" i="4"/>
  <c r="E1609" i="4"/>
  <c r="E1610" i="4"/>
  <c r="E1611" i="4"/>
  <c r="E1612" i="4"/>
  <c r="E1613" i="4"/>
  <c r="E1614" i="4"/>
  <c r="E1615" i="4"/>
  <c r="E1616" i="4"/>
  <c r="E1617" i="4"/>
  <c r="E489" i="4"/>
  <c r="E490" i="4"/>
  <c r="E491" i="4"/>
  <c r="E1618" i="4"/>
  <c r="E1619" i="4"/>
  <c r="E1620" i="4"/>
  <c r="E231" i="4"/>
  <c r="E232" i="4"/>
  <c r="E233" i="4"/>
  <c r="E234" i="4"/>
  <c r="E235" i="4"/>
  <c r="E236" i="4"/>
  <c r="E237" i="4"/>
  <c r="E1621" i="4"/>
  <c r="E1622" i="4"/>
  <c r="E1623" i="4"/>
  <c r="E1624" i="4"/>
  <c r="E1625" i="4"/>
  <c r="E1626" i="4"/>
  <c r="E1067" i="4"/>
  <c r="E1068" i="4"/>
  <c r="E1069"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78" i="4"/>
  <c r="E1679" i="4"/>
  <c r="E1680" i="4"/>
  <c r="E1681" i="4"/>
  <c r="E1682" i="4"/>
  <c r="E1683" i="4"/>
  <c r="E1684" i="4"/>
  <c r="E1685" i="4"/>
  <c r="E1686" i="4"/>
  <c r="E1687" i="4"/>
  <c r="E1688" i="4"/>
  <c r="E1689" i="4"/>
  <c r="E1690" i="4"/>
  <c r="E1691" i="4"/>
  <c r="E1692" i="4"/>
  <c r="E1693" i="4"/>
  <c r="E1694" i="4"/>
  <c r="E1695" i="4"/>
  <c r="E1696" i="4"/>
  <c r="E146" i="4"/>
  <c r="E147" i="4"/>
  <c r="E148"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D3" i="22" l="1"/>
  <c r="D2" i="22"/>
  <c r="W2" i="16"/>
  <c r="AU2" i="2"/>
  <c r="AL2" i="2"/>
  <c r="AK2" i="2"/>
  <c r="AJ2" i="2"/>
  <c r="AW2" i="2" l="1"/>
  <c r="AV2" i="2"/>
  <c r="AD2" i="2"/>
  <c r="AE2" i="2" s="1"/>
  <c r="C243" i="4"/>
  <c r="C76" i="4"/>
  <c r="C77" i="4"/>
  <c r="C78" i="4"/>
  <c r="C79" i="4"/>
  <c r="C2" i="4"/>
  <c r="C3" i="4"/>
  <c r="C4" i="4"/>
  <c r="C5" i="4"/>
  <c r="C6" i="4"/>
  <c r="C7" i="4"/>
  <c r="C8" i="4"/>
  <c r="C9" i="4"/>
  <c r="C10" i="4"/>
  <c r="C11" i="4"/>
  <c r="C12" i="4"/>
  <c r="C13" i="4"/>
  <c r="C14" i="4"/>
  <c r="C15" i="4"/>
  <c r="C16" i="4"/>
  <c r="C17" i="4"/>
  <c r="C18" i="4"/>
  <c r="C1465" i="4"/>
  <c r="C1466" i="4"/>
  <c r="C1467" i="4"/>
  <c r="C1468" i="4"/>
  <c r="C903" i="4"/>
  <c r="C904" i="4"/>
  <c r="C905" i="4"/>
  <c r="C906" i="4"/>
  <c r="C907" i="4"/>
  <c r="C1469" i="4"/>
  <c r="C1470" i="4"/>
  <c r="C1471" i="4"/>
  <c r="C1472" i="4"/>
  <c r="C1473" i="4"/>
  <c r="C1474" i="4"/>
  <c r="C1475" i="4"/>
  <c r="C1476" i="4"/>
  <c r="C1477" i="4"/>
  <c r="C1478" i="4"/>
  <c r="C29" i="4"/>
  <c r="C30" i="4"/>
  <c r="C31" i="4"/>
  <c r="C32" i="4"/>
  <c r="C33" i="4"/>
  <c r="C34" i="4"/>
  <c r="C35" i="4"/>
  <c r="C36" i="4"/>
  <c r="C37" i="4"/>
  <c r="C38" i="4"/>
  <c r="C39" i="4"/>
  <c r="C40" i="4"/>
  <c r="C41" i="4"/>
  <c r="C42" i="4"/>
  <c r="C244"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492" i="4"/>
  <c r="C493" i="4"/>
  <c r="C87" i="4"/>
  <c r="C88" i="4"/>
  <c r="C89" i="4"/>
  <c r="C90" i="4"/>
  <c r="C91" i="4"/>
  <c r="C92" i="4"/>
  <c r="C93" i="4"/>
  <c r="C94" i="4"/>
  <c r="C95" i="4"/>
  <c r="C96" i="4"/>
  <c r="C97" i="4"/>
  <c r="C98" i="4"/>
  <c r="C99" i="4"/>
  <c r="C100" i="4"/>
  <c r="C101" i="4"/>
  <c r="C102" i="4"/>
  <c r="C103" i="4"/>
  <c r="C1535" i="4"/>
  <c r="C1536" i="4"/>
  <c r="C1537" i="4"/>
  <c r="C1538" i="4"/>
  <c r="C1539" i="4"/>
  <c r="C1540" i="4"/>
  <c r="C1541" i="4"/>
  <c r="C1542" i="4"/>
  <c r="C113" i="4"/>
  <c r="C114" i="4"/>
  <c r="C115" i="4"/>
  <c r="C116" i="4"/>
  <c r="C117" i="4"/>
  <c r="C118" i="4"/>
  <c r="C119" i="4"/>
  <c r="C120" i="4"/>
  <c r="C121" i="4"/>
  <c r="C122" i="4"/>
  <c r="C123" i="4"/>
  <c r="C124" i="4"/>
  <c r="C125" i="4"/>
  <c r="C126" i="4"/>
  <c r="C127" i="4"/>
  <c r="C128" i="4"/>
  <c r="C129" i="4"/>
  <c r="C130" i="4"/>
  <c r="C131" i="4"/>
  <c r="C132" i="4"/>
  <c r="C133" i="4"/>
  <c r="C134" i="4"/>
  <c r="C135" i="4"/>
  <c r="C136" i="4"/>
  <c r="C149" i="4"/>
  <c r="C150" i="4"/>
  <c r="C151" i="4"/>
  <c r="C152" i="4"/>
  <c r="C153" i="4"/>
  <c r="C154" i="4"/>
  <c r="C155" i="4"/>
  <c r="C156" i="4"/>
  <c r="C157" i="4"/>
  <c r="C158" i="4"/>
  <c r="C159" i="4"/>
  <c r="C160" i="4"/>
  <c r="C161" i="4"/>
  <c r="C162" i="4"/>
  <c r="C163"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104" i="4"/>
  <c r="C105" i="4"/>
  <c r="C106" i="4"/>
  <c r="C107" i="4"/>
  <c r="C108" i="4"/>
  <c r="C109" i="4"/>
  <c r="C110" i="4"/>
  <c r="C111" i="4"/>
  <c r="C112" i="4"/>
  <c r="C19" i="4"/>
  <c r="C20" i="4"/>
  <c r="C21" i="4"/>
  <c r="C205" i="4"/>
  <c r="C206" i="4"/>
  <c r="C207" i="4"/>
  <c r="C208" i="4"/>
  <c r="C209" i="4"/>
  <c r="C210" i="4"/>
  <c r="C211" i="4"/>
  <c r="C212" i="4"/>
  <c r="C213" i="4"/>
  <c r="C214" i="4"/>
  <c r="C215" i="4"/>
  <c r="C216" i="4"/>
  <c r="C218" i="4"/>
  <c r="C219" i="4"/>
  <c r="C220" i="4"/>
  <c r="C221" i="4"/>
  <c r="C222" i="4"/>
  <c r="C223" i="4"/>
  <c r="C224" i="4"/>
  <c r="C225" i="4"/>
  <c r="C226" i="4"/>
  <c r="C227" i="4"/>
  <c r="C1479" i="4"/>
  <c r="C1480" i="4"/>
  <c r="C1481" i="4"/>
  <c r="C1482" i="4"/>
  <c r="C1483" i="4"/>
  <c r="C1484" i="4"/>
  <c r="C1485" i="4"/>
  <c r="C1486" i="4"/>
  <c r="C238" i="4"/>
  <c r="C239" i="4"/>
  <c r="C240" i="4"/>
  <c r="C241" i="4"/>
  <c r="C242"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1119" i="4"/>
  <c r="C421" i="4"/>
  <c r="C422" i="4"/>
  <c r="C423" i="4"/>
  <c r="C424" i="4"/>
  <c r="C425" i="4"/>
  <c r="C426" i="4"/>
  <c r="C427" i="4"/>
  <c r="C428" i="4"/>
  <c r="C429" i="4"/>
  <c r="C430" i="4"/>
  <c r="C1786"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164" i="4"/>
  <c r="C165" i="4"/>
  <c r="C166" i="4"/>
  <c r="C167" i="4"/>
  <c r="C168" i="4"/>
  <c r="C908" i="4"/>
  <c r="C459" i="4"/>
  <c r="C460" i="4"/>
  <c r="C461" i="4"/>
  <c r="C462" i="4"/>
  <c r="C463" i="4"/>
  <c r="C464" i="4"/>
  <c r="C465" i="4"/>
  <c r="C879" i="4"/>
  <c r="C880" i="4"/>
  <c r="C881" i="4"/>
  <c r="C466" i="4"/>
  <c r="C467" i="4"/>
  <c r="C468" i="4"/>
  <c r="C469" i="4"/>
  <c r="C470" i="4"/>
  <c r="C471" i="4"/>
  <c r="C472" i="4"/>
  <c r="C473" i="4"/>
  <c r="C474" i="4"/>
  <c r="C475" i="4"/>
  <c r="C476" i="4"/>
  <c r="C477" i="4"/>
  <c r="C478" i="4"/>
  <c r="C479" i="4"/>
  <c r="C480" i="4"/>
  <c r="C481" i="4"/>
  <c r="C482" i="4"/>
  <c r="C1750" i="4"/>
  <c r="C1751" i="4"/>
  <c r="C1752" i="4"/>
  <c r="C1753" i="4"/>
  <c r="C1754" i="4"/>
  <c r="C1755" i="4"/>
  <c r="C1756" i="4"/>
  <c r="C1757" i="4"/>
  <c r="C1487" i="4"/>
  <c r="C1488" i="4"/>
  <c r="C1489" i="4"/>
  <c r="C1490" i="4"/>
  <c r="C1491"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5" i="4"/>
  <c r="C586" i="4"/>
  <c r="C587" i="4"/>
  <c r="C588" i="4"/>
  <c r="C589" i="4"/>
  <c r="C590" i="4"/>
  <c r="C591" i="4"/>
  <c r="C592" i="4"/>
  <c r="C593" i="4"/>
  <c r="C594" i="4"/>
  <c r="C595" i="4"/>
  <c r="C596" i="4"/>
  <c r="C597" i="4"/>
  <c r="C598" i="4"/>
  <c r="C599" i="4"/>
  <c r="C600" i="4"/>
  <c r="C601" i="4"/>
  <c r="C602" i="4"/>
  <c r="C603" i="4"/>
  <c r="C604" i="4"/>
  <c r="C605" i="4"/>
  <c r="C606" i="4"/>
  <c r="C607" i="4"/>
  <c r="C608"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6" i="4"/>
  <c r="C687" i="4"/>
  <c r="C688" i="4"/>
  <c r="C689" i="4"/>
  <c r="C690" i="4"/>
  <c r="C691" i="4"/>
  <c r="C692" i="4"/>
  <c r="C693" i="4"/>
  <c r="C694" i="4"/>
  <c r="C695" i="4"/>
  <c r="C696" i="4"/>
  <c r="C697" i="4"/>
  <c r="C698" i="4"/>
  <c r="C699" i="4"/>
  <c r="C702" i="4"/>
  <c r="C703" i="4"/>
  <c r="C704" i="4"/>
  <c r="C705" i="4"/>
  <c r="C706" i="4"/>
  <c r="C707" i="4"/>
  <c r="C711" i="4"/>
  <c r="C712" i="4"/>
  <c r="C713" i="4"/>
  <c r="C714" i="4"/>
  <c r="C715" i="4"/>
  <c r="C716" i="4"/>
  <c r="C717" i="4"/>
  <c r="C718" i="4"/>
  <c r="C137" i="4"/>
  <c r="C138" i="4"/>
  <c r="C719" i="4"/>
  <c r="C720" i="4"/>
  <c r="C721" i="4"/>
  <c r="C722" i="4"/>
  <c r="C723" i="4"/>
  <c r="C483" i="4"/>
  <c r="C484" i="4"/>
  <c r="C485" i="4"/>
  <c r="C724" i="4"/>
  <c r="C725" i="4"/>
  <c r="C726" i="4"/>
  <c r="C727" i="4"/>
  <c r="C728" i="4"/>
  <c r="C729" i="4"/>
  <c r="C730" i="4"/>
  <c r="C139" i="4"/>
  <c r="C140" i="4"/>
  <c r="C141" i="4"/>
  <c r="C731" i="4"/>
  <c r="C732" i="4"/>
  <c r="C733" i="4"/>
  <c r="C734" i="4"/>
  <c r="C735" i="4"/>
  <c r="C736" i="4"/>
  <c r="C737" i="4"/>
  <c r="C738" i="4"/>
  <c r="C739" i="4"/>
  <c r="C740" i="4"/>
  <c r="C741" i="4"/>
  <c r="C742" i="4"/>
  <c r="C743" i="4"/>
  <c r="C744" i="4"/>
  <c r="C745" i="4"/>
  <c r="C746" i="4"/>
  <c r="C1667" i="4"/>
  <c r="C1668" i="4"/>
  <c r="C1669" i="4"/>
  <c r="C1670" i="4"/>
  <c r="C1671" i="4"/>
  <c r="C1672" i="4"/>
  <c r="C1673" i="4"/>
  <c r="C1674" i="4"/>
  <c r="C1675" i="4"/>
  <c r="C1676" i="4"/>
  <c r="C1677" i="4"/>
  <c r="C747" i="4"/>
  <c r="C748" i="4"/>
  <c r="C749" i="4"/>
  <c r="C750" i="4"/>
  <c r="C751" i="4"/>
  <c r="C752" i="4"/>
  <c r="C753" i="4"/>
  <c r="C1543" i="4"/>
  <c r="C1544" i="4"/>
  <c r="C1545" i="4"/>
  <c r="C1546" i="4"/>
  <c r="C1547" i="4"/>
  <c r="C1548" i="4"/>
  <c r="C1549" i="4"/>
  <c r="C1550" i="4"/>
  <c r="C1551" i="4"/>
  <c r="C1552" i="4"/>
  <c r="C1553" i="4"/>
  <c r="C1554"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1492" i="4"/>
  <c r="C1493" i="4"/>
  <c r="C847" i="4"/>
  <c r="C848" i="4"/>
  <c r="C849" i="4"/>
  <c r="C850" i="4"/>
  <c r="C851" i="4"/>
  <c r="C852" i="4"/>
  <c r="C853" i="4"/>
  <c r="C854" i="4"/>
  <c r="C855" i="4"/>
  <c r="C856" i="4"/>
  <c r="C857" i="4"/>
  <c r="C858" i="4"/>
  <c r="C859" i="4"/>
  <c r="C860" i="4"/>
  <c r="C861" i="4"/>
  <c r="C862" i="4"/>
  <c r="C863" i="4"/>
  <c r="C864" i="4"/>
  <c r="C865" i="4"/>
  <c r="C866" i="4"/>
  <c r="C1780" i="4"/>
  <c r="C1781" i="4"/>
  <c r="C1782" i="4"/>
  <c r="C1783" i="4"/>
  <c r="C1784" i="4"/>
  <c r="C1785" i="4"/>
  <c r="C891" i="4"/>
  <c r="C892" i="4"/>
  <c r="C893" i="4"/>
  <c r="C867" i="4"/>
  <c r="C868" i="4"/>
  <c r="C869" i="4"/>
  <c r="C870" i="4"/>
  <c r="C700" i="4"/>
  <c r="C701" i="4"/>
  <c r="C871" i="4"/>
  <c r="C872" i="4"/>
  <c r="C873" i="4"/>
  <c r="C874" i="4"/>
  <c r="C875" i="4"/>
  <c r="C876" i="4"/>
  <c r="C877" i="4"/>
  <c r="C878" i="4"/>
  <c r="C882" i="4"/>
  <c r="C883" i="4"/>
  <c r="C884" i="4"/>
  <c r="C885" i="4"/>
  <c r="C886" i="4"/>
  <c r="C887" i="4"/>
  <c r="C888" i="4"/>
  <c r="C889" i="4"/>
  <c r="C890"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228" i="4"/>
  <c r="C229" i="4"/>
  <c r="C230" i="4"/>
  <c r="C948" i="4"/>
  <c r="C949" i="4"/>
  <c r="C950" i="4"/>
  <c r="C951" i="4"/>
  <c r="C952" i="4"/>
  <c r="C953" i="4"/>
  <c r="C954" i="4"/>
  <c r="C955" i="4"/>
  <c r="C956" i="4"/>
  <c r="C957" i="4"/>
  <c r="C958" i="4"/>
  <c r="C960" i="4"/>
  <c r="C961" i="4"/>
  <c r="C962" i="4"/>
  <c r="C963" i="4"/>
  <c r="C964" i="4"/>
  <c r="C965" i="4"/>
  <c r="C966" i="4"/>
  <c r="C967" i="4"/>
  <c r="C968" i="4"/>
  <c r="C969" i="4"/>
  <c r="C80" i="4"/>
  <c r="C81" i="4"/>
  <c r="C82" i="4"/>
  <c r="C83" i="4"/>
  <c r="C84" i="4"/>
  <c r="C85" i="4"/>
  <c r="C86" i="4"/>
  <c r="C970" i="4"/>
  <c r="C971" i="4"/>
  <c r="C972" i="4"/>
  <c r="C973" i="4"/>
  <c r="C974" i="4"/>
  <c r="C975" i="4"/>
  <c r="C976" i="4"/>
  <c r="C977" i="4"/>
  <c r="C978" i="4"/>
  <c r="C979" i="4"/>
  <c r="C980" i="4"/>
  <c r="C981" i="4"/>
  <c r="C982" i="4"/>
  <c r="C983" i="4"/>
  <c r="C984" i="4"/>
  <c r="C985" i="4"/>
  <c r="C986" i="4"/>
  <c r="C987" i="4"/>
  <c r="C988" i="4"/>
  <c r="C989" i="4"/>
  <c r="C990" i="4"/>
  <c r="C142" i="4"/>
  <c r="C143" i="4"/>
  <c r="C144" i="4"/>
  <c r="C894" i="4"/>
  <c r="C895" i="4"/>
  <c r="C896" i="4"/>
  <c r="C897" i="4"/>
  <c r="C898" i="4"/>
  <c r="C899" i="4"/>
  <c r="C900" i="4"/>
  <c r="C901" i="4"/>
  <c r="C902" i="4"/>
  <c r="C909" i="4"/>
  <c r="C910" i="4"/>
  <c r="C911" i="4"/>
  <c r="C912" i="4"/>
  <c r="C913" i="4"/>
  <c r="C914" i="4"/>
  <c r="C915" i="4"/>
  <c r="C916" i="4"/>
  <c r="C991" i="4"/>
  <c r="C992" i="4"/>
  <c r="C993" i="4"/>
  <c r="C994" i="4"/>
  <c r="C486" i="4"/>
  <c r="C487" i="4"/>
  <c r="C488" i="4"/>
  <c r="C1494" i="4"/>
  <c r="C1495" i="4"/>
  <c r="C1496" i="4"/>
  <c r="C1497" i="4"/>
  <c r="C995" i="4"/>
  <c r="C996" i="4"/>
  <c r="C997" i="4"/>
  <c r="C998" i="4"/>
  <c r="C999" i="4"/>
  <c r="C1000" i="4"/>
  <c r="C1001" i="4"/>
  <c r="C1002" i="4"/>
  <c r="C1003" i="4"/>
  <c r="C1004" i="4"/>
  <c r="C1005" i="4"/>
  <c r="C1006"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206" i="4"/>
  <c r="C1207" i="4"/>
  <c r="C1208" i="4"/>
  <c r="C1209" i="4"/>
  <c r="C1210" i="4"/>
  <c r="C1211" i="4"/>
  <c r="C1212" i="4"/>
  <c r="C1213" i="4"/>
  <c r="C1214" i="4"/>
  <c r="C1215" i="4"/>
  <c r="C1216" i="4"/>
  <c r="C1217" i="4"/>
  <c r="C217" i="4"/>
  <c r="C22" i="4"/>
  <c r="C23" i="4"/>
  <c r="C24" i="4"/>
  <c r="C25" i="4"/>
  <c r="C26" i="4"/>
  <c r="C27" i="4"/>
  <c r="C28" i="4"/>
  <c r="C1060" i="4"/>
  <c r="C1061" i="4"/>
  <c r="C1062" i="4"/>
  <c r="C1063" i="4"/>
  <c r="C1064" i="4"/>
  <c r="C1065" i="4"/>
  <c r="C1066" i="4"/>
  <c r="C1225" i="4"/>
  <c r="C1226" i="4"/>
  <c r="C1227" i="4"/>
  <c r="C1070" i="4"/>
  <c r="C1071" i="4"/>
  <c r="C1072" i="4"/>
  <c r="C1073" i="4"/>
  <c r="C1074" i="4"/>
  <c r="C1075" i="4"/>
  <c r="C1076" i="4"/>
  <c r="C1077" i="4"/>
  <c r="C1078" i="4"/>
  <c r="C708" i="4"/>
  <c r="C709" i="4"/>
  <c r="C710"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95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685"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18" i="4"/>
  <c r="C1219" i="4"/>
  <c r="C1220" i="4"/>
  <c r="C1221" i="4"/>
  <c r="C1222" i="4"/>
  <c r="C1223" i="4"/>
  <c r="C1224"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98" i="4"/>
  <c r="C1499" i="4"/>
  <c r="C1500" i="4"/>
  <c r="C1501" i="4"/>
  <c r="C1502" i="4"/>
  <c r="C1503" i="4"/>
  <c r="C1504" i="4"/>
  <c r="C1505" i="4"/>
  <c r="C1506" i="4"/>
  <c r="C145"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007" i="4"/>
  <c r="C1008" i="4"/>
  <c r="C1009" i="4"/>
  <c r="C1010" i="4"/>
  <c r="C1787" i="4"/>
  <c r="C1604" i="4"/>
  <c r="C1605" i="4"/>
  <c r="C1606" i="4"/>
  <c r="C1607" i="4"/>
  <c r="C1608" i="4"/>
  <c r="C1609" i="4"/>
  <c r="C1610" i="4"/>
  <c r="C1611" i="4"/>
  <c r="C1612" i="4"/>
  <c r="C1613" i="4"/>
  <c r="C1614" i="4"/>
  <c r="C1615" i="4"/>
  <c r="C1616" i="4"/>
  <c r="C1617" i="4"/>
  <c r="C489" i="4"/>
  <c r="C490" i="4"/>
  <c r="C491" i="4"/>
  <c r="C1618" i="4"/>
  <c r="C1619" i="4"/>
  <c r="C1620" i="4"/>
  <c r="C231" i="4"/>
  <c r="C232" i="4"/>
  <c r="C233" i="4"/>
  <c r="C234" i="4"/>
  <c r="C235" i="4"/>
  <c r="C236" i="4"/>
  <c r="C237" i="4"/>
  <c r="C1621" i="4"/>
  <c r="C1622" i="4"/>
  <c r="C1623" i="4"/>
  <c r="C1624" i="4"/>
  <c r="C1625" i="4"/>
  <c r="C1626" i="4"/>
  <c r="C1067" i="4"/>
  <c r="C1068" i="4"/>
  <c r="C1069"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78" i="4"/>
  <c r="C1679" i="4"/>
  <c r="C1680" i="4"/>
  <c r="C1681" i="4"/>
  <c r="C1682" i="4"/>
  <c r="C1683" i="4"/>
  <c r="C1684" i="4"/>
  <c r="C1685" i="4"/>
  <c r="C1686" i="4"/>
  <c r="C1687" i="4"/>
  <c r="C1688" i="4"/>
  <c r="C1689" i="4"/>
  <c r="C1690" i="4"/>
  <c r="C1691" i="4"/>
  <c r="C1692" i="4"/>
  <c r="C1693" i="4"/>
  <c r="C1694" i="4"/>
  <c r="C1695" i="4"/>
  <c r="C1696" i="4"/>
  <c r="C146" i="4"/>
  <c r="C147" i="4"/>
  <c r="C148"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G243" i="4"/>
  <c r="G76" i="4"/>
  <c r="G77" i="4"/>
  <c r="G78" i="4"/>
  <c r="G79" i="4"/>
  <c r="G2" i="4"/>
  <c r="G3" i="4"/>
  <c r="G4" i="4"/>
  <c r="G5" i="4"/>
  <c r="G6" i="4"/>
  <c r="G7" i="4"/>
  <c r="G8" i="4"/>
  <c r="G9" i="4"/>
  <c r="G10" i="4"/>
  <c r="G11" i="4"/>
  <c r="G12" i="4"/>
  <c r="G13" i="4"/>
  <c r="G14" i="4"/>
  <c r="G15" i="4"/>
  <c r="G16" i="4"/>
  <c r="G17" i="4"/>
  <c r="G18" i="4"/>
  <c r="G1465" i="4"/>
  <c r="G1466" i="4"/>
  <c r="G1467" i="4"/>
  <c r="G1468" i="4"/>
  <c r="G903" i="4"/>
  <c r="G904" i="4"/>
  <c r="G905" i="4"/>
  <c r="G906" i="4"/>
  <c r="G907" i="4"/>
  <c r="G1469" i="4"/>
  <c r="G1470" i="4"/>
  <c r="G1471" i="4"/>
  <c r="G1472" i="4"/>
  <c r="G1473" i="4"/>
  <c r="G1474" i="4"/>
  <c r="G1475" i="4"/>
  <c r="G1476" i="4"/>
  <c r="G1477" i="4"/>
  <c r="G1478" i="4"/>
  <c r="G29" i="4"/>
  <c r="G30" i="4"/>
  <c r="G31" i="4"/>
  <c r="G32" i="4"/>
  <c r="G33" i="4"/>
  <c r="G34" i="4"/>
  <c r="G35" i="4"/>
  <c r="G36" i="4"/>
  <c r="G37" i="4"/>
  <c r="G38" i="4"/>
  <c r="G39" i="4"/>
  <c r="G40" i="4"/>
  <c r="G41" i="4"/>
  <c r="G42" i="4"/>
  <c r="G244"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492" i="4"/>
  <c r="G493" i="4"/>
  <c r="G87" i="4"/>
  <c r="G88" i="4"/>
  <c r="G89" i="4"/>
  <c r="G90" i="4"/>
  <c r="G91" i="4"/>
  <c r="G92" i="4"/>
  <c r="G93" i="4"/>
  <c r="G94" i="4"/>
  <c r="G95" i="4"/>
  <c r="G96" i="4"/>
  <c r="G97" i="4"/>
  <c r="G98" i="4"/>
  <c r="G99" i="4"/>
  <c r="G100" i="4"/>
  <c r="G101" i="4"/>
  <c r="G102" i="4"/>
  <c r="G103" i="4"/>
  <c r="G1535" i="4"/>
  <c r="G1536" i="4"/>
  <c r="G1537" i="4"/>
  <c r="G1538" i="4"/>
  <c r="G1539" i="4"/>
  <c r="G1540" i="4"/>
  <c r="G1541" i="4"/>
  <c r="G1542" i="4"/>
  <c r="G113" i="4"/>
  <c r="G114" i="4"/>
  <c r="G115" i="4"/>
  <c r="G116" i="4"/>
  <c r="G117" i="4"/>
  <c r="G118" i="4"/>
  <c r="G119" i="4"/>
  <c r="G120" i="4"/>
  <c r="G121" i="4"/>
  <c r="G122" i="4"/>
  <c r="G123" i="4"/>
  <c r="G124" i="4"/>
  <c r="G125" i="4"/>
  <c r="G126" i="4"/>
  <c r="G127" i="4"/>
  <c r="G128" i="4"/>
  <c r="G129" i="4"/>
  <c r="G130" i="4"/>
  <c r="G131" i="4"/>
  <c r="G132" i="4"/>
  <c r="G133" i="4"/>
  <c r="G134" i="4"/>
  <c r="G135" i="4"/>
  <c r="G136" i="4"/>
  <c r="G149" i="4"/>
  <c r="G150" i="4"/>
  <c r="G151" i="4"/>
  <c r="G152" i="4"/>
  <c r="G153" i="4"/>
  <c r="G154" i="4"/>
  <c r="G155" i="4"/>
  <c r="G156" i="4"/>
  <c r="G157" i="4"/>
  <c r="G158" i="4"/>
  <c r="G159" i="4"/>
  <c r="G160" i="4"/>
  <c r="G161" i="4"/>
  <c r="G162" i="4"/>
  <c r="G163"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104" i="4"/>
  <c r="G105" i="4"/>
  <c r="G106" i="4"/>
  <c r="G107" i="4"/>
  <c r="G108" i="4"/>
  <c r="G109" i="4"/>
  <c r="G110" i="4"/>
  <c r="G111" i="4"/>
  <c r="G112" i="4"/>
  <c r="G19" i="4"/>
  <c r="G20" i="4"/>
  <c r="G21" i="4"/>
  <c r="G205" i="4"/>
  <c r="G206" i="4"/>
  <c r="G207" i="4"/>
  <c r="G208" i="4"/>
  <c r="G209" i="4"/>
  <c r="G210" i="4"/>
  <c r="G211" i="4"/>
  <c r="G212" i="4"/>
  <c r="G213" i="4"/>
  <c r="G214" i="4"/>
  <c r="G215" i="4"/>
  <c r="G216" i="4"/>
  <c r="G218" i="4"/>
  <c r="G219" i="4"/>
  <c r="G220" i="4"/>
  <c r="G221" i="4"/>
  <c r="G222" i="4"/>
  <c r="G223" i="4"/>
  <c r="G224" i="4"/>
  <c r="G225" i="4"/>
  <c r="G226" i="4"/>
  <c r="G227" i="4"/>
  <c r="G1479" i="4"/>
  <c r="G1480" i="4"/>
  <c r="G1481" i="4"/>
  <c r="G1482" i="4"/>
  <c r="G1483" i="4"/>
  <c r="G1484" i="4"/>
  <c r="G1485" i="4"/>
  <c r="G1486" i="4"/>
  <c r="G238" i="4"/>
  <c r="G239" i="4"/>
  <c r="G240" i="4"/>
  <c r="G241" i="4"/>
  <c r="G242"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1119" i="4"/>
  <c r="G421" i="4"/>
  <c r="G422" i="4"/>
  <c r="G423" i="4"/>
  <c r="G424" i="4"/>
  <c r="G425" i="4"/>
  <c r="G426" i="4"/>
  <c r="G427" i="4"/>
  <c r="G428" i="4"/>
  <c r="G429" i="4"/>
  <c r="G430" i="4"/>
  <c r="G1786"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164" i="4"/>
  <c r="G165" i="4"/>
  <c r="G166" i="4"/>
  <c r="G167" i="4"/>
  <c r="G168" i="4"/>
  <c r="G908" i="4"/>
  <c r="G459" i="4"/>
  <c r="G460" i="4"/>
  <c r="G461" i="4"/>
  <c r="G462" i="4"/>
  <c r="G463" i="4"/>
  <c r="G464" i="4"/>
  <c r="G465" i="4"/>
  <c r="G879" i="4"/>
  <c r="G880" i="4"/>
  <c r="G881" i="4"/>
  <c r="G466" i="4"/>
  <c r="G467" i="4"/>
  <c r="G468" i="4"/>
  <c r="G469" i="4"/>
  <c r="G470" i="4"/>
  <c r="G471" i="4"/>
  <c r="G472" i="4"/>
  <c r="G473" i="4"/>
  <c r="G474" i="4"/>
  <c r="G475" i="4"/>
  <c r="G476" i="4"/>
  <c r="G477" i="4"/>
  <c r="G478" i="4"/>
  <c r="G479" i="4"/>
  <c r="G480" i="4"/>
  <c r="G481" i="4"/>
  <c r="G482" i="4"/>
  <c r="G1750" i="4"/>
  <c r="G1751" i="4"/>
  <c r="G1752" i="4"/>
  <c r="G1753" i="4"/>
  <c r="G1754" i="4"/>
  <c r="G1755" i="4"/>
  <c r="G1756" i="4"/>
  <c r="G1757" i="4"/>
  <c r="G1487" i="4"/>
  <c r="G1488" i="4"/>
  <c r="G1489" i="4"/>
  <c r="G1490" i="4"/>
  <c r="G1491"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5" i="4"/>
  <c r="G586" i="4"/>
  <c r="G587" i="4"/>
  <c r="G588" i="4"/>
  <c r="G589" i="4"/>
  <c r="G590" i="4"/>
  <c r="G591" i="4"/>
  <c r="G592" i="4"/>
  <c r="G593" i="4"/>
  <c r="G594" i="4"/>
  <c r="G595" i="4"/>
  <c r="G596" i="4"/>
  <c r="G597" i="4"/>
  <c r="G598" i="4"/>
  <c r="G599" i="4"/>
  <c r="G600" i="4"/>
  <c r="G601" i="4"/>
  <c r="G602" i="4"/>
  <c r="G603" i="4"/>
  <c r="G604" i="4"/>
  <c r="G605" i="4"/>
  <c r="G606" i="4"/>
  <c r="G607" i="4"/>
  <c r="G608"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6" i="4"/>
  <c r="G687" i="4"/>
  <c r="G688" i="4"/>
  <c r="G689" i="4"/>
  <c r="G690" i="4"/>
  <c r="G691" i="4"/>
  <c r="G692" i="4"/>
  <c r="G693" i="4"/>
  <c r="G694" i="4"/>
  <c r="G695" i="4"/>
  <c r="G696" i="4"/>
  <c r="G697" i="4"/>
  <c r="G698" i="4"/>
  <c r="G699" i="4"/>
  <c r="G702" i="4"/>
  <c r="G703" i="4"/>
  <c r="G704" i="4"/>
  <c r="G705" i="4"/>
  <c r="G706" i="4"/>
  <c r="G707" i="4"/>
  <c r="G711" i="4"/>
  <c r="G712" i="4"/>
  <c r="G713" i="4"/>
  <c r="G714" i="4"/>
  <c r="G715" i="4"/>
  <c r="G716" i="4"/>
  <c r="G717" i="4"/>
  <c r="G718" i="4"/>
  <c r="G137" i="4"/>
  <c r="G138" i="4"/>
  <c r="G719" i="4"/>
  <c r="G720" i="4"/>
  <c r="G721" i="4"/>
  <c r="G722" i="4"/>
  <c r="G723" i="4"/>
  <c r="G483" i="4"/>
  <c r="G484" i="4"/>
  <c r="G485" i="4"/>
  <c r="G724" i="4"/>
  <c r="G725" i="4"/>
  <c r="G726" i="4"/>
  <c r="G727" i="4"/>
  <c r="G728" i="4"/>
  <c r="G729" i="4"/>
  <c r="G730" i="4"/>
  <c r="G139" i="4"/>
  <c r="G140" i="4"/>
  <c r="G141" i="4"/>
  <c r="G731" i="4"/>
  <c r="G732" i="4"/>
  <c r="G733" i="4"/>
  <c r="G734" i="4"/>
  <c r="G735" i="4"/>
  <c r="G736" i="4"/>
  <c r="G737" i="4"/>
  <c r="G738" i="4"/>
  <c r="G739" i="4"/>
  <c r="G740" i="4"/>
  <c r="G741" i="4"/>
  <c r="G742" i="4"/>
  <c r="G743" i="4"/>
  <c r="G744" i="4"/>
  <c r="G745" i="4"/>
  <c r="G746" i="4"/>
  <c r="G1667" i="4"/>
  <c r="G1668" i="4"/>
  <c r="G1669" i="4"/>
  <c r="G1670" i="4"/>
  <c r="G1671" i="4"/>
  <c r="G1672" i="4"/>
  <c r="G1673" i="4"/>
  <c r="G1674" i="4"/>
  <c r="G1675" i="4"/>
  <c r="G1676" i="4"/>
  <c r="G1677" i="4"/>
  <c r="G747" i="4"/>
  <c r="G748" i="4"/>
  <c r="G749" i="4"/>
  <c r="G750" i="4"/>
  <c r="G751" i="4"/>
  <c r="G752" i="4"/>
  <c r="G753" i="4"/>
  <c r="G1543" i="4"/>
  <c r="G1544" i="4"/>
  <c r="G1545" i="4"/>
  <c r="G1546" i="4"/>
  <c r="G1547" i="4"/>
  <c r="G1548" i="4"/>
  <c r="G1549" i="4"/>
  <c r="G1550" i="4"/>
  <c r="G1551" i="4"/>
  <c r="G1552" i="4"/>
  <c r="G1553" i="4"/>
  <c r="G1554"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1492" i="4"/>
  <c r="G1493" i="4"/>
  <c r="G847" i="4"/>
  <c r="G848" i="4"/>
  <c r="G849" i="4"/>
  <c r="G850" i="4"/>
  <c r="G851" i="4"/>
  <c r="G852" i="4"/>
  <c r="G853" i="4"/>
  <c r="G854" i="4"/>
  <c r="G855" i="4"/>
  <c r="G856" i="4"/>
  <c r="G857" i="4"/>
  <c r="G858" i="4"/>
  <c r="G859" i="4"/>
  <c r="G860" i="4"/>
  <c r="G861" i="4"/>
  <c r="G862" i="4"/>
  <c r="G863" i="4"/>
  <c r="G864" i="4"/>
  <c r="G865" i="4"/>
  <c r="G866" i="4"/>
  <c r="G1780" i="4"/>
  <c r="G1781" i="4"/>
  <c r="G1782" i="4"/>
  <c r="G1783" i="4"/>
  <c r="G1784" i="4"/>
  <c r="G1785" i="4"/>
  <c r="G891" i="4"/>
  <c r="G892" i="4"/>
  <c r="G893" i="4"/>
  <c r="G867" i="4"/>
  <c r="G868" i="4"/>
  <c r="G869" i="4"/>
  <c r="G870" i="4"/>
  <c r="G700" i="4"/>
  <c r="G701" i="4"/>
  <c r="G871" i="4"/>
  <c r="G872" i="4"/>
  <c r="G873" i="4"/>
  <c r="G874" i="4"/>
  <c r="G875" i="4"/>
  <c r="G876" i="4"/>
  <c r="G877" i="4"/>
  <c r="G878" i="4"/>
  <c r="G882" i="4"/>
  <c r="G883" i="4"/>
  <c r="G884" i="4"/>
  <c r="G885" i="4"/>
  <c r="G886" i="4"/>
  <c r="G887" i="4"/>
  <c r="G888" i="4"/>
  <c r="G889" i="4"/>
  <c r="G890"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228" i="4"/>
  <c r="G229" i="4"/>
  <c r="G230" i="4"/>
  <c r="G948" i="4"/>
  <c r="G949" i="4"/>
  <c r="G950" i="4"/>
  <c r="G951" i="4"/>
  <c r="G952" i="4"/>
  <c r="G953" i="4"/>
  <c r="G954" i="4"/>
  <c r="G955" i="4"/>
  <c r="G956" i="4"/>
  <c r="G957" i="4"/>
  <c r="G958" i="4"/>
  <c r="G960" i="4"/>
  <c r="G961" i="4"/>
  <c r="G962" i="4"/>
  <c r="G963" i="4"/>
  <c r="G964" i="4"/>
  <c r="G965" i="4"/>
  <c r="G966" i="4"/>
  <c r="G967" i="4"/>
  <c r="G968" i="4"/>
  <c r="G969" i="4"/>
  <c r="G80" i="4"/>
  <c r="G81" i="4"/>
  <c r="G82" i="4"/>
  <c r="G83" i="4"/>
  <c r="G84" i="4"/>
  <c r="G85" i="4"/>
  <c r="G86" i="4"/>
  <c r="G970" i="4"/>
  <c r="G971" i="4"/>
  <c r="G972" i="4"/>
  <c r="G973" i="4"/>
  <c r="G974" i="4"/>
  <c r="G975" i="4"/>
  <c r="G976" i="4"/>
  <c r="G977" i="4"/>
  <c r="G978" i="4"/>
  <c r="G979" i="4"/>
  <c r="G980" i="4"/>
  <c r="G981" i="4"/>
  <c r="G982" i="4"/>
  <c r="G983" i="4"/>
  <c r="G984" i="4"/>
  <c r="G985" i="4"/>
  <c r="G986" i="4"/>
  <c r="G987" i="4"/>
  <c r="G988" i="4"/>
  <c r="G989" i="4"/>
  <c r="G990" i="4"/>
  <c r="G142" i="4"/>
  <c r="G143" i="4"/>
  <c r="G144" i="4"/>
  <c r="G894" i="4"/>
  <c r="G895" i="4"/>
  <c r="G896" i="4"/>
  <c r="G897" i="4"/>
  <c r="G898" i="4"/>
  <c r="G899" i="4"/>
  <c r="G900" i="4"/>
  <c r="G901" i="4"/>
  <c r="G902" i="4"/>
  <c r="G909" i="4"/>
  <c r="G910" i="4"/>
  <c r="G911" i="4"/>
  <c r="G912" i="4"/>
  <c r="G913" i="4"/>
  <c r="G914" i="4"/>
  <c r="G915" i="4"/>
  <c r="G916" i="4"/>
  <c r="G991" i="4"/>
  <c r="G992" i="4"/>
  <c r="G993" i="4"/>
  <c r="G994" i="4"/>
  <c r="G486" i="4"/>
  <c r="G487" i="4"/>
  <c r="G488" i="4"/>
  <c r="G1494" i="4"/>
  <c r="G1495" i="4"/>
  <c r="G1496" i="4"/>
  <c r="G1497" i="4"/>
  <c r="G995" i="4"/>
  <c r="G996" i="4"/>
  <c r="G997" i="4"/>
  <c r="G998" i="4"/>
  <c r="G999" i="4"/>
  <c r="G1000" i="4"/>
  <c r="G1001" i="4"/>
  <c r="G1002" i="4"/>
  <c r="G1003" i="4"/>
  <c r="G1004" i="4"/>
  <c r="G1005" i="4"/>
  <c r="G1006"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206" i="4"/>
  <c r="G1207" i="4"/>
  <c r="G1208" i="4"/>
  <c r="G1209" i="4"/>
  <c r="G1210" i="4"/>
  <c r="G1211" i="4"/>
  <c r="G1212" i="4"/>
  <c r="G1213" i="4"/>
  <c r="G1214" i="4"/>
  <c r="G1215" i="4"/>
  <c r="G1216" i="4"/>
  <c r="G1217" i="4"/>
  <c r="G217" i="4"/>
  <c r="G22" i="4"/>
  <c r="G23" i="4"/>
  <c r="G24" i="4"/>
  <c r="G25" i="4"/>
  <c r="G26" i="4"/>
  <c r="G27" i="4"/>
  <c r="G28" i="4"/>
  <c r="G1060" i="4"/>
  <c r="G1061" i="4"/>
  <c r="G1062" i="4"/>
  <c r="G1063" i="4"/>
  <c r="G1064" i="4"/>
  <c r="G1065" i="4"/>
  <c r="G1066" i="4"/>
  <c r="G1225" i="4"/>
  <c r="G1226" i="4"/>
  <c r="G1227" i="4"/>
  <c r="G1070" i="4"/>
  <c r="G1071" i="4"/>
  <c r="G1072" i="4"/>
  <c r="G1073" i="4"/>
  <c r="G1074" i="4"/>
  <c r="G1075" i="4"/>
  <c r="G1076" i="4"/>
  <c r="G1077" i="4"/>
  <c r="G1078" i="4"/>
  <c r="G708" i="4"/>
  <c r="G709" i="4"/>
  <c r="G710"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95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685"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18" i="4"/>
  <c r="G1219" i="4"/>
  <c r="G1220" i="4"/>
  <c r="G1221" i="4"/>
  <c r="G1222" i="4"/>
  <c r="G1223" i="4"/>
  <c r="G1224"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1310" i="4"/>
  <c r="G1311" i="4"/>
  <c r="G1312" i="4"/>
  <c r="G1313" i="4"/>
  <c r="G1314" i="4"/>
  <c r="G1315" i="4"/>
  <c r="G1316" i="4"/>
  <c r="G1317" i="4"/>
  <c r="G1318" i="4"/>
  <c r="G1319"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G1402" i="4"/>
  <c r="G1403" i="4"/>
  <c r="G1404" i="4"/>
  <c r="G1405" i="4"/>
  <c r="G1406" i="4"/>
  <c r="G1407" i="4"/>
  <c r="G1408" i="4"/>
  <c r="G1409" i="4"/>
  <c r="G1410" i="4"/>
  <c r="G1411" i="4"/>
  <c r="G1412" i="4"/>
  <c r="G1413" i="4"/>
  <c r="G1414" i="4"/>
  <c r="G1415" i="4"/>
  <c r="G1416" i="4"/>
  <c r="G1417" i="4"/>
  <c r="G1418" i="4"/>
  <c r="G1419" i="4"/>
  <c r="G1420" i="4"/>
  <c r="G1421" i="4"/>
  <c r="G1422" i="4"/>
  <c r="G1423" i="4"/>
  <c r="G1424" i="4"/>
  <c r="G1425" i="4"/>
  <c r="G1426" i="4"/>
  <c r="G1427" i="4"/>
  <c r="G1428" i="4"/>
  <c r="G1429" i="4"/>
  <c r="G1430" i="4"/>
  <c r="G1431" i="4"/>
  <c r="G1432" i="4"/>
  <c r="G1433" i="4"/>
  <c r="G1434" i="4"/>
  <c r="G1435" i="4"/>
  <c r="G1436" i="4"/>
  <c r="G1437" i="4"/>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98" i="4"/>
  <c r="G1499" i="4"/>
  <c r="G1500" i="4"/>
  <c r="G1501" i="4"/>
  <c r="G1502" i="4"/>
  <c r="G1503" i="4"/>
  <c r="G1504" i="4"/>
  <c r="G1505" i="4"/>
  <c r="G1506" i="4"/>
  <c r="G145" i="4"/>
  <c r="G1507" i="4"/>
  <c r="G1508" i="4"/>
  <c r="G1509" i="4"/>
  <c r="G1510" i="4"/>
  <c r="G1511" i="4"/>
  <c r="G1512" i="4"/>
  <c r="G1513" i="4"/>
  <c r="G1514" i="4"/>
  <c r="G1515" i="4"/>
  <c r="G1516" i="4"/>
  <c r="G1517" i="4"/>
  <c r="G1518" i="4"/>
  <c r="G1519" i="4"/>
  <c r="G1520" i="4"/>
  <c r="G1521" i="4"/>
  <c r="G1522" i="4"/>
  <c r="G1523" i="4"/>
  <c r="G1524" i="4"/>
  <c r="G1525" i="4"/>
  <c r="G1526" i="4"/>
  <c r="G1527" i="4"/>
  <c r="G1528" i="4"/>
  <c r="G1529" i="4"/>
  <c r="G1530" i="4"/>
  <c r="G1531" i="4"/>
  <c r="G1532" i="4"/>
  <c r="G1533" i="4"/>
  <c r="G1534" i="4"/>
  <c r="G1555" i="4"/>
  <c r="G1556" i="4"/>
  <c r="G1557" i="4"/>
  <c r="G1558" i="4"/>
  <c r="G1559" i="4"/>
  <c r="G1560" i="4"/>
  <c r="G1561" i="4"/>
  <c r="G1562" i="4"/>
  <c r="G1563" i="4"/>
  <c r="G1564" i="4"/>
  <c r="G1565" i="4"/>
  <c r="G1566" i="4"/>
  <c r="G1567" i="4"/>
  <c r="G1568" i="4"/>
  <c r="G1569" i="4"/>
  <c r="G1570" i="4"/>
  <c r="G1571" i="4"/>
  <c r="G1572" i="4"/>
  <c r="G1573" i="4"/>
  <c r="G1574" i="4"/>
  <c r="G1575" i="4"/>
  <c r="G1576" i="4"/>
  <c r="G1577" i="4"/>
  <c r="G1578" i="4"/>
  <c r="G1579" i="4"/>
  <c r="G1580" i="4"/>
  <c r="G1581" i="4"/>
  <c r="G1582" i="4"/>
  <c r="G1583" i="4"/>
  <c r="G1584" i="4"/>
  <c r="G1585" i="4"/>
  <c r="G1586" i="4"/>
  <c r="G1587" i="4"/>
  <c r="G1588" i="4"/>
  <c r="G1589" i="4"/>
  <c r="G1590" i="4"/>
  <c r="G1591" i="4"/>
  <c r="G1592" i="4"/>
  <c r="G1593" i="4"/>
  <c r="G1594" i="4"/>
  <c r="G1595" i="4"/>
  <c r="G1596" i="4"/>
  <c r="G1597" i="4"/>
  <c r="G1598" i="4"/>
  <c r="G1599" i="4"/>
  <c r="G1600" i="4"/>
  <c r="G1601" i="4"/>
  <c r="G1602" i="4"/>
  <c r="G1603" i="4"/>
  <c r="G1007" i="4"/>
  <c r="G1008" i="4"/>
  <c r="G1009" i="4"/>
  <c r="G1010" i="4"/>
  <c r="G1787" i="4"/>
  <c r="G1604" i="4"/>
  <c r="G1605" i="4"/>
  <c r="G1606" i="4"/>
  <c r="G1607" i="4"/>
  <c r="G1608" i="4"/>
  <c r="G1609" i="4"/>
  <c r="G1610" i="4"/>
  <c r="G1611" i="4"/>
  <c r="G1612" i="4"/>
  <c r="G1613" i="4"/>
  <c r="G1614" i="4"/>
  <c r="G1615" i="4"/>
  <c r="G1616" i="4"/>
  <c r="G1617" i="4"/>
  <c r="G489" i="4"/>
  <c r="G490" i="4"/>
  <c r="G491" i="4"/>
  <c r="G1618" i="4"/>
  <c r="G1619" i="4"/>
  <c r="G1620" i="4"/>
  <c r="G231" i="4"/>
  <c r="G232" i="4"/>
  <c r="G233" i="4"/>
  <c r="G234" i="4"/>
  <c r="G235" i="4"/>
  <c r="G236" i="4"/>
  <c r="G237" i="4"/>
  <c r="G1621" i="4"/>
  <c r="G1622" i="4"/>
  <c r="G1623" i="4"/>
  <c r="G1624" i="4"/>
  <c r="G1625" i="4"/>
  <c r="G1626" i="4"/>
  <c r="G1067" i="4"/>
  <c r="G1068" i="4"/>
  <c r="G1069" i="4"/>
  <c r="G1627" i="4"/>
  <c r="G1628" i="4"/>
  <c r="G1629" i="4"/>
  <c r="G1630" i="4"/>
  <c r="G1631" i="4"/>
  <c r="G1632" i="4"/>
  <c r="G1633" i="4"/>
  <c r="G1634" i="4"/>
  <c r="G1635" i="4"/>
  <c r="G1636" i="4"/>
  <c r="G1637" i="4"/>
  <c r="G1638" i="4"/>
  <c r="G1639" i="4"/>
  <c r="G1640" i="4"/>
  <c r="G1641" i="4"/>
  <c r="G1642" i="4"/>
  <c r="G1643" i="4"/>
  <c r="G1644" i="4"/>
  <c r="G1645" i="4"/>
  <c r="G1646" i="4"/>
  <c r="G1647" i="4"/>
  <c r="G1648" i="4"/>
  <c r="G1649" i="4"/>
  <c r="G1650" i="4"/>
  <c r="G1651" i="4"/>
  <c r="G1652" i="4"/>
  <c r="G1653" i="4"/>
  <c r="G1654" i="4"/>
  <c r="G1655" i="4"/>
  <c r="G1656" i="4"/>
  <c r="G1657" i="4"/>
  <c r="G1658" i="4"/>
  <c r="G1659" i="4"/>
  <c r="G1660" i="4"/>
  <c r="G1661" i="4"/>
  <c r="G1662" i="4"/>
  <c r="G1663" i="4"/>
  <c r="G1664" i="4"/>
  <c r="G1665" i="4"/>
  <c r="G1666" i="4"/>
  <c r="G1678" i="4"/>
  <c r="G1679" i="4"/>
  <c r="G1680" i="4"/>
  <c r="G1681" i="4"/>
  <c r="G1682" i="4"/>
  <c r="G1683" i="4"/>
  <c r="G1684" i="4"/>
  <c r="G1685" i="4"/>
  <c r="G1686" i="4"/>
  <c r="G1687" i="4"/>
  <c r="G1688" i="4"/>
  <c r="G1689" i="4"/>
  <c r="G1690" i="4"/>
  <c r="G1691" i="4"/>
  <c r="G1692" i="4"/>
  <c r="G1693" i="4"/>
  <c r="G1694" i="4"/>
  <c r="G1695" i="4"/>
  <c r="G1696" i="4"/>
  <c r="G146" i="4"/>
  <c r="G147" i="4"/>
  <c r="G148" i="4"/>
  <c r="G1697" i="4"/>
  <c r="G1698" i="4"/>
  <c r="G1699" i="4"/>
  <c r="G1700" i="4"/>
  <c r="G1701" i="4"/>
  <c r="G1702" i="4"/>
  <c r="G1703" i="4"/>
  <c r="G1704" i="4"/>
  <c r="G1705" i="4"/>
  <c r="G1706" i="4"/>
  <c r="G1707" i="4"/>
  <c r="G1708" i="4"/>
  <c r="G1709" i="4"/>
  <c r="G1710" i="4"/>
  <c r="G1711" i="4"/>
  <c r="G1712" i="4"/>
  <c r="G1713" i="4"/>
  <c r="G1714" i="4"/>
  <c r="G1715" i="4"/>
  <c r="G1716" i="4"/>
  <c r="G1717" i="4"/>
  <c r="G1718" i="4"/>
  <c r="G1719" i="4"/>
  <c r="G1720" i="4"/>
  <c r="G1721" i="4"/>
  <c r="G1722" i="4"/>
  <c r="G1723" i="4"/>
  <c r="G1724" i="4"/>
  <c r="G1725" i="4"/>
  <c r="G1726" i="4"/>
  <c r="G1727" i="4"/>
  <c r="G1728" i="4"/>
  <c r="G1729" i="4"/>
  <c r="G1730" i="4"/>
  <c r="G1731" i="4"/>
  <c r="G1732" i="4"/>
  <c r="G1733" i="4"/>
  <c r="AN2" i="2"/>
  <c r="AP2" i="2"/>
  <c r="AM2" i="2"/>
  <c r="A33" i="14" l="1"/>
  <c r="G31" i="14"/>
  <c r="G29" i="14"/>
  <c r="A29" i="14"/>
  <c r="K13" i="14"/>
  <c r="AS2" i="2"/>
  <c r="AO2" i="2"/>
  <c r="AQ2" i="2"/>
  <c r="AR2" i="2"/>
  <c r="AT2" i="2"/>
  <c r="AG2" i="2" l="1"/>
  <c r="AF2" i="2" l="1"/>
  <c r="AH2" i="2" s="1"/>
  <c r="BA2" i="2" s="1"/>
  <c r="AI2" i="2" s="1"/>
  <c r="BC2" i="2" l="1"/>
  <c r="D2" i="2"/>
  <c r="C2" i="2"/>
  <c r="BB2" i="2" l="1"/>
  <c r="V2" i="2" l="1"/>
</calcChain>
</file>

<file path=xl/sharedStrings.xml><?xml version="1.0" encoding="utf-8"?>
<sst xmlns="http://schemas.openxmlformats.org/spreadsheetml/2006/main" count="4851" uniqueCount="2238">
  <si>
    <t>LEA Code</t>
  </si>
  <si>
    <t>School Code</t>
  </si>
  <si>
    <t>System Name</t>
  </si>
  <si>
    <t>School Name</t>
  </si>
  <si>
    <t>Exam Date</t>
  </si>
  <si>
    <t>Grade Level</t>
  </si>
  <si>
    <t>Student ID Number</t>
  </si>
  <si>
    <t>Student Last Name</t>
  </si>
  <si>
    <t>Student First Name</t>
  </si>
  <si>
    <t>Student Middle Name</t>
  </si>
  <si>
    <t>Date of Birth</t>
  </si>
  <si>
    <t>Gender</t>
  </si>
  <si>
    <t>Height (inches)</t>
  </si>
  <si>
    <t>Weight (pounds)</t>
  </si>
  <si>
    <t>Systolic BP (Final)</t>
  </si>
  <si>
    <t>Diastolic BP (Final)</t>
  </si>
  <si>
    <t>Vision Exam</t>
  </si>
  <si>
    <t>Hearing Exam</t>
  </si>
  <si>
    <t>Scoliosis Exam</t>
  </si>
  <si>
    <t>Dental Exam</t>
  </si>
  <si>
    <t>Color Vision Exam</t>
  </si>
  <si>
    <t>Referral Req</t>
  </si>
  <si>
    <t>Comments</t>
  </si>
  <si>
    <t>15M PACER Laps</t>
  </si>
  <si>
    <t>20M PACER Laps</t>
  </si>
  <si>
    <t>Street Address</t>
  </si>
  <si>
    <t>City</t>
  </si>
  <si>
    <t>State</t>
  </si>
  <si>
    <t>ZIP Code</t>
  </si>
  <si>
    <t>BMI</t>
  </si>
  <si>
    <t>Weight Category</t>
  </si>
  <si>
    <t>Systolic  Level</t>
  </si>
  <si>
    <t>Diastolic Level</t>
  </si>
  <si>
    <t>BP Final</t>
  </si>
  <si>
    <t>BP Category</t>
  </si>
  <si>
    <t>BMI 5th Perc</t>
  </si>
  <si>
    <t>BMI 85th Perc</t>
  </si>
  <si>
    <t>BMI 95th Perc</t>
  </si>
  <si>
    <t>SBP 50th Perc</t>
  </si>
  <si>
    <t>SBP 90th Perc</t>
  </si>
  <si>
    <t>SBP 95th Perc</t>
  </si>
  <si>
    <t>SBP 99th Perc</t>
  </si>
  <si>
    <t>DBP 50th Perc</t>
  </si>
  <si>
    <t>DBP 90th Perc</t>
  </si>
  <si>
    <t>DBP 95th Perc</t>
  </si>
  <si>
    <t>DBP 99th Perc</t>
  </si>
  <si>
    <t>BP Row</t>
  </si>
  <si>
    <t>SBP Addy</t>
  </si>
  <si>
    <t>DBP Addy</t>
  </si>
  <si>
    <t>Student Age</t>
  </si>
  <si>
    <t>Quick SBP Check</t>
  </si>
  <si>
    <t>Quick DBP Check</t>
  </si>
  <si>
    <t>BP Result</t>
  </si>
  <si>
    <t>Referral Needed</t>
  </si>
  <si>
    <t>BP Normal Flag</t>
  </si>
  <si>
    <t>Homeroom Teacher</t>
  </si>
  <si>
    <t>HS</t>
  </si>
  <si>
    <t>Doe</t>
  </si>
  <si>
    <t>Jane</t>
  </si>
  <si>
    <t>G</t>
  </si>
  <si>
    <t>F</t>
  </si>
  <si>
    <t>NA</t>
  </si>
  <si>
    <t>123 West End</t>
  </si>
  <si>
    <t>Nashville</t>
  </si>
  <si>
    <t>TN</t>
  </si>
  <si>
    <t>K/k</t>
  </si>
  <si>
    <t>M</t>
  </si>
  <si>
    <t>Smith Co</t>
  </si>
  <si>
    <t>P</t>
  </si>
  <si>
    <t>Kennedy High School</t>
  </si>
  <si>
    <t>A47</t>
  </si>
  <si>
    <t>B47</t>
  </si>
  <si>
    <t>C47</t>
  </si>
  <si>
    <t>A48</t>
  </si>
  <si>
    <t>B48</t>
  </si>
  <si>
    <t>C48</t>
  </si>
  <si>
    <t>A49</t>
  </si>
  <si>
    <t>B49</t>
  </si>
  <si>
    <t>C49</t>
  </si>
  <si>
    <t>DBP 90th Perc2</t>
  </si>
  <si>
    <t>DBP 95th Perc3</t>
  </si>
  <si>
    <t>DBP 99th Perc4</t>
  </si>
  <si>
    <t>Girls</t>
  </si>
  <si>
    <t>Boys</t>
  </si>
  <si>
    <t>NI-Health Risk (&lt;=)</t>
  </si>
  <si>
    <t>NI (Between Values)</t>
  </si>
  <si>
    <t>HFZ (&gt;=)</t>
  </si>
  <si>
    <t>Completion of test. Lap count or time standards not recommended.</t>
  </si>
  <si>
    <t>(All)</t>
  </si>
  <si>
    <t>Blood Pressure Category</t>
  </si>
  <si>
    <t>Frequency</t>
  </si>
  <si>
    <t>Normal</t>
  </si>
  <si>
    <t>Underweight</t>
  </si>
  <si>
    <t>Stage 2 HT</t>
  </si>
  <si>
    <t>Grand Total</t>
  </si>
  <si>
    <t>Count of Fitness Level</t>
  </si>
  <si>
    <t>Column Labels</t>
  </si>
  <si>
    <t>Row Labels</t>
  </si>
  <si>
    <t>Healthy Fitness Zone</t>
  </si>
  <si>
    <t>Westwood Elementary School</t>
  </si>
  <si>
    <r>
      <rPr>
        <b/>
        <sz val="18"/>
        <color rgb="FF174A7C"/>
        <rFont val="PermianSlabSerifTypeface"/>
        <family val="3"/>
      </rPr>
      <t xml:space="preserve">Student Health Report </t>
    </r>
    <r>
      <rPr>
        <b/>
        <sz val="16"/>
        <color theme="1"/>
        <rFont val="PermianSlabSerifTypeface"/>
        <family val="3"/>
      </rPr>
      <t xml:space="preserve">
</t>
    </r>
    <r>
      <rPr>
        <b/>
        <sz val="14"/>
        <color theme="1"/>
        <rFont val="PermianSlabSerifTypeface"/>
        <family val="3"/>
      </rPr>
      <t xml:space="preserve">2022-2023 </t>
    </r>
  </si>
  <si>
    <r>
      <t xml:space="preserve">One of the primary functions of Coordinated School Health (CSH) is to address health related barriers to learning for (School District Name) students. CSH encourages vision, hearing, blood pressure (BP), and body mass index (BMI) screenings for grades K, 2, 4, 6, 8 and one year of high school. </t>
    </r>
    <r>
      <rPr>
        <b/>
        <sz val="9"/>
        <color theme="1"/>
        <rFont val="Open Sans"/>
        <family val="2"/>
      </rPr>
      <t>Screenings are not a medical diagnosis and should not be considered a physical examination</t>
    </r>
    <r>
      <rPr>
        <sz val="9"/>
        <color theme="1"/>
        <rFont val="Open Sans"/>
        <family val="2"/>
      </rPr>
      <t>. Students are encouraged to receive regular physical exams by a health care provider.</t>
    </r>
  </si>
  <si>
    <t>Student Information</t>
  </si>
  <si>
    <t>Basic Health Profile</t>
  </si>
  <si>
    <t>Name</t>
  </si>
  <si>
    <t>Birth Date</t>
  </si>
  <si>
    <t>BP</t>
  </si>
  <si>
    <t>School</t>
  </si>
  <si>
    <t>Grade</t>
  </si>
  <si>
    <t>Weight</t>
  </si>
  <si>
    <t>School ID</t>
  </si>
  <si>
    <t>Height</t>
  </si>
  <si>
    <t>Address</t>
  </si>
  <si>
    <t xml:space="preserve">_x000D_
,  </t>
  </si>
  <si>
    <t>BP Screening</t>
  </si>
  <si>
    <t>BMI Screening</t>
  </si>
  <si>
    <r>
      <t xml:space="preserve">BP shows how hard the heart works to get blood to the body. High BP may indicate a health problem and high BP can lead to health problems later in life. Healthy BP for children and teens is dependent on age, sex, and height. </t>
    </r>
    <r>
      <rPr>
        <b/>
        <sz val="9"/>
        <color theme="1"/>
        <rFont val="Open Sans"/>
        <family val="2"/>
      </rPr>
      <t>*BP results are preliminary</t>
    </r>
    <r>
      <rPr>
        <sz val="9"/>
        <color theme="1"/>
        <rFont val="Open Sans"/>
        <family val="2"/>
      </rPr>
      <t xml:space="preserve">. If a student's BP is greater than or equal to the 90th percentile for the student's age/sex/height, they will be rescreened at school. If the average of the BP rescreens is greater than or equal to the 90th percentile, CSH will contact the parent/guardian and recommend the student be seen by a health care provider. </t>
    </r>
  </si>
  <si>
    <r>
      <t xml:space="preserve">BMI is calculated using weight and height measurements. BMI percentile is calculated using your child's weight and height and comparing it to children of the same age and sex.  Being underweight or overweight percentile may increase a child's risk of health problems. 
It is important to understand that BMI does not diagnose your child with a weight problem. </t>
    </r>
    <r>
      <rPr>
        <b/>
        <sz val="9"/>
        <color theme="1"/>
        <rFont val="Open Sans"/>
        <family val="2"/>
      </rPr>
      <t xml:space="preserve">Only a health care provider can determine if your child's BMI-for-age is a problem. </t>
    </r>
    <r>
      <rPr>
        <sz val="9"/>
        <color theme="1"/>
        <rFont val="Open Sans"/>
        <family val="2"/>
      </rPr>
      <t xml:space="preserve">
*Rarely, a child’s BMI may be high  because the child is very muscular. Being muscular does not increase health problems for children. </t>
    </r>
  </si>
  <si>
    <t>BMI Category</t>
  </si>
  <si>
    <t>Systolic:</t>
  </si>
  <si>
    <t>mmHg</t>
  </si>
  <si>
    <t>Diastolic:</t>
  </si>
  <si>
    <t xml:space="preserve">The table below highlights where your child's BP falls according to the American Academy of Pediatrics. </t>
  </si>
  <si>
    <t>Systolic</t>
  </si>
  <si>
    <t>Diastolic</t>
  </si>
  <si>
    <t>Stage 2 Hypertension</t>
  </si>
  <si>
    <t>Stage 1 Hypertension</t>
  </si>
  <si>
    <t>Elevated</t>
  </si>
  <si>
    <t>Additional Health Screenings</t>
  </si>
  <si>
    <t>P = Pass 
R = Recommend follow-up with health care provider and share these results.</t>
  </si>
  <si>
    <t>Hearing</t>
  </si>
  <si>
    <t>Vision</t>
  </si>
  <si>
    <t>Scoliosis</t>
  </si>
  <si>
    <t>Oral Health</t>
  </si>
  <si>
    <t>Color Vision</t>
  </si>
  <si>
    <t>*NOTE: NA indicates that no information is available.</t>
  </si>
  <si>
    <t>Males, 2-20 years</t>
  </si>
  <si>
    <t>Age (in months)</t>
  </si>
  <si>
    <t>3rd Percentile BMI Value</t>
  </si>
  <si>
    <t>5th Percentile BMI Value</t>
  </si>
  <si>
    <t>10th Percentile BMI Value</t>
  </si>
  <si>
    <t>25th Percentile BMI Value</t>
  </si>
  <si>
    <t>50th Percentile BMI Value</t>
  </si>
  <si>
    <t>75th Percentile BMI Value</t>
  </si>
  <si>
    <t>85th Percentile BMI Value</t>
  </si>
  <si>
    <t>90th Percentile BMI Value</t>
  </si>
  <si>
    <t>95th Percentile BMI Value</t>
  </si>
  <si>
    <t>97th Percentile BMI Value</t>
  </si>
  <si>
    <t>Females, 2-20 years</t>
  </si>
  <si>
    <t>BP, mmHg</t>
  </si>
  <si>
    <t>Age</t>
  </si>
  <si>
    <r>
      <rPr>
        <b/>
        <sz val="8"/>
        <rFont val="Garamond"/>
        <family val="1"/>
      </rPr>
      <t>Age
yrs</t>
    </r>
  </si>
  <si>
    <r>
      <rPr>
        <b/>
        <sz val="8"/>
        <rFont val="Garamond"/>
        <family val="1"/>
      </rPr>
      <t>Systolic BP (mmHg)</t>
    </r>
  </si>
  <si>
    <r>
      <rPr>
        <b/>
        <sz val="8"/>
        <rFont val="Garamond"/>
        <family val="1"/>
      </rPr>
      <t>Diastolic BP (mmHg)</t>
    </r>
  </si>
  <si>
    <r>
      <rPr>
        <b/>
        <sz val="8"/>
        <rFont val="Garamond"/>
        <family val="1"/>
      </rPr>
      <t>BP
Percentile</t>
    </r>
  </si>
  <si>
    <t>5th</t>
  </si>
  <si>
    <t>10th</t>
  </si>
  <si>
    <t>25th</t>
  </si>
  <si>
    <t>50th</t>
  </si>
  <si>
    <t>75th</t>
  </si>
  <si>
    <t>90th</t>
  </si>
  <si>
    <t>95th</t>
  </si>
  <si>
    <r>
      <rPr>
        <sz val="8"/>
        <rFont val="Garamond"/>
        <family val="1"/>
      </rPr>
      <t xml:space="preserve">Height - </t>
    </r>
    <r>
      <rPr>
        <i/>
        <sz val="8"/>
        <rFont val="Garamond"/>
        <family val="1"/>
      </rPr>
      <t>inches</t>
    </r>
  </si>
  <si>
    <t>NT</t>
  </si>
  <si>
    <t>Stage 1 HT</t>
  </si>
  <si>
    <t>4.5.7</t>
  </si>
  <si>
    <t>m</t>
  </si>
  <si>
    <t>8l</t>
  </si>
  <si>
    <r>
      <rPr>
        <sz val="8"/>
        <rFont val="Garamond"/>
        <family val="1"/>
      </rPr>
      <t xml:space="preserve">The 90th percentile is 1.28 SD, the 95th percentile is 1.645 SD, and the 99th percentile is 2.326 SD over the mean.
</t>
    </r>
    <r>
      <rPr>
        <b/>
        <sz val="8"/>
        <rFont val="Garamond"/>
        <family val="1"/>
      </rPr>
      <t xml:space="preserve">NT </t>
    </r>
    <r>
      <rPr>
        <sz val="8"/>
        <rFont val="Garamond"/>
        <family val="1"/>
      </rPr>
      <t xml:space="preserve">= normotensive (50th percentile   </t>
    </r>
    <r>
      <rPr>
        <b/>
        <sz val="8"/>
        <rFont val="Garamond"/>
        <family val="1"/>
      </rPr>
      <t xml:space="preserve">PreHT </t>
    </r>
    <r>
      <rPr>
        <sz val="8"/>
        <rFont val="Garamond"/>
        <family val="1"/>
      </rPr>
      <t xml:space="preserve">= pre-hypertensive (90th percentile)   </t>
    </r>
    <r>
      <rPr>
        <b/>
        <sz val="8"/>
        <rFont val="Garamond"/>
        <family val="1"/>
      </rPr>
      <t xml:space="preserve">HT </t>
    </r>
    <r>
      <rPr>
        <sz val="8"/>
        <rFont val="Garamond"/>
        <family val="1"/>
      </rPr>
      <t>= hypertensive (95th percentile for stage 1 and 99th% + 5 mmHg for stage 2)</t>
    </r>
  </si>
  <si>
    <t>Age yrs</t>
  </si>
  <si>
    <t>BP Percentile</t>
  </si>
  <si>
    <r>
      <rPr>
        <sz val="8"/>
        <rFont val="Garamond"/>
        <family val="1"/>
      </rPr>
      <t xml:space="preserve">The 90th percentile is 1.28 SD, the 95th percentile is 1.645 SD, and the 99th percentile is 2.326 SD over the mean.
</t>
    </r>
    <r>
      <rPr>
        <b/>
        <sz val="8"/>
        <rFont val="Garamond"/>
        <family val="1"/>
      </rPr>
      <t xml:space="preserve">NT </t>
    </r>
    <r>
      <rPr>
        <sz val="8"/>
        <rFont val="Garamond"/>
        <family val="1"/>
      </rPr>
      <t xml:space="preserve">= normotensive (50th percentile    </t>
    </r>
    <r>
      <rPr>
        <b/>
        <sz val="8"/>
        <rFont val="Garamond"/>
        <family val="1"/>
      </rPr>
      <t xml:space="preserve">PreHT </t>
    </r>
    <r>
      <rPr>
        <sz val="8"/>
        <rFont val="Garamond"/>
        <family val="1"/>
      </rPr>
      <t xml:space="preserve">= pre-hypertensive (90th percentile)    </t>
    </r>
    <r>
      <rPr>
        <b/>
        <sz val="8"/>
        <rFont val="Garamond"/>
        <family val="1"/>
      </rPr>
      <t xml:space="preserve">HT </t>
    </r>
    <r>
      <rPr>
        <sz val="8"/>
        <rFont val="Garamond"/>
        <family val="1"/>
      </rPr>
      <t>= hypertensive (95th percentile for stage 1 and 99th% + 5 mmHg for stage 2)</t>
    </r>
  </si>
  <si>
    <t>System Code</t>
  </si>
  <si>
    <t>SysCode</t>
  </si>
  <si>
    <t>Column1</t>
  </si>
  <si>
    <t>SchCode</t>
  </si>
  <si>
    <t>Exam Status</t>
  </si>
  <si>
    <t>ANDERSON COUNTY</t>
  </si>
  <si>
    <t>Anderson County High School</t>
  </si>
  <si>
    <t>Andersonville Elementary</t>
  </si>
  <si>
    <t>Briceville Elementary</t>
  </si>
  <si>
    <t>Claxton Elementary</t>
  </si>
  <si>
    <t>Clinch River Community School</t>
  </si>
  <si>
    <t>H</t>
  </si>
  <si>
    <t>Clinton High School</t>
  </si>
  <si>
    <t>Clinton Middle School</t>
  </si>
  <si>
    <t>Dutch Valley Elementary</t>
  </si>
  <si>
    <t>Fairview Elementary</t>
  </si>
  <si>
    <t>Grand Oaks Elementary</t>
  </si>
  <si>
    <t>Lake City Elementary</t>
  </si>
  <si>
    <t>Lake City Middle School</t>
  </si>
  <si>
    <t>Norris Elementary</t>
  </si>
  <si>
    <t>Norris Middle School</t>
  </si>
  <si>
    <t>Norwood Elementary</t>
  </si>
  <si>
    <t>Norwood Middle School</t>
  </si>
  <si>
    <t>CLINTON</t>
  </si>
  <si>
    <t>Clinton Elementary</t>
  </si>
  <si>
    <t>North Clinton Elementary</t>
  </si>
  <si>
    <t>South Clinton Elementary</t>
  </si>
  <si>
    <t>OAK RIDGE</t>
  </si>
  <si>
    <t>Glenwood Elementary</t>
  </si>
  <si>
    <t>Jefferson Middle School</t>
  </si>
  <si>
    <t>Linden Elementary</t>
  </si>
  <si>
    <t>Oak Ridge High School</t>
  </si>
  <si>
    <t>Robertsville Middle School</t>
  </si>
  <si>
    <t>Willow Brook Elementary</t>
  </si>
  <si>
    <t>Woodland Elementary</t>
  </si>
  <si>
    <t>BEDFORD COUNTY</t>
  </si>
  <si>
    <t>Cascade Elementary</t>
  </si>
  <si>
    <t>Cascade High School</t>
  </si>
  <si>
    <t>Cascade Middle School</t>
  </si>
  <si>
    <t>Community Elementary School</t>
  </si>
  <si>
    <t>Community High School</t>
  </si>
  <si>
    <t>Community Middle School</t>
  </si>
  <si>
    <t>Eakin Elementary</t>
  </si>
  <si>
    <t>East Side Elementary</t>
  </si>
  <si>
    <t>Harris Middle School</t>
  </si>
  <si>
    <t>Learning Way Elementary</t>
  </si>
  <si>
    <t>Liberty Elementary</t>
  </si>
  <si>
    <t>Shelbyville Central High School</t>
  </si>
  <si>
    <t>South Side Elementary</t>
  </si>
  <si>
    <t>BENTON COUNTY</t>
  </si>
  <si>
    <t>Benton County Academy</t>
  </si>
  <si>
    <t>Big Sandy School</t>
  </si>
  <si>
    <t>Briarwood School</t>
  </si>
  <si>
    <t>Camden Central High School</t>
  </si>
  <si>
    <t>Camden Elementary</t>
  </si>
  <si>
    <t>Camden Jr High School</t>
  </si>
  <si>
    <t>Holladay Elementary</t>
  </si>
  <si>
    <t>Senator Frank P. Lashlee Career and Technical Center</t>
  </si>
  <si>
    <t>BLEDSOE COUNTY</t>
  </si>
  <si>
    <t>Bledsoe County High School</t>
  </si>
  <si>
    <t>Bledsoe County Middle School</t>
  </si>
  <si>
    <t>Cecil B Rigsby Elementary</t>
  </si>
  <si>
    <t>Mary V Wheeler Elementary</t>
  </si>
  <si>
    <t>Pikeville Elementary</t>
  </si>
  <si>
    <t>BLOUNT COUNTY</t>
  </si>
  <si>
    <t>Carpenters Elementary School</t>
  </si>
  <si>
    <t>Carpenters Middle School</t>
  </si>
  <si>
    <t>Eagleton Elementary</t>
  </si>
  <si>
    <t>Friendsville Elementary</t>
  </si>
  <si>
    <t>Heritage High School</t>
  </si>
  <si>
    <t>Heritage Middle School</t>
  </si>
  <si>
    <t>Lanier Elementary</t>
  </si>
  <si>
    <t>Mary Blount Elementary</t>
  </si>
  <si>
    <t>Middlesettlements</t>
  </si>
  <si>
    <t>Montvale Elementary</t>
  </si>
  <si>
    <t>Porter Elementary</t>
  </si>
  <si>
    <t>Prospect Elementary School</t>
  </si>
  <si>
    <t>Rockford Elementary</t>
  </si>
  <si>
    <t>Townsend Elementary</t>
  </si>
  <si>
    <t>Union Grove Elementary School</t>
  </si>
  <si>
    <t>Union Grove Middle School</t>
  </si>
  <si>
    <t>Walland Elementary School</t>
  </si>
  <si>
    <t>William Blount High School</t>
  </si>
  <si>
    <t>ALCOA</t>
  </si>
  <si>
    <t>Alcoa Elementary</t>
  </si>
  <si>
    <t>Alcoa High School</t>
  </si>
  <si>
    <t>Alcoa Intermediate School</t>
  </si>
  <si>
    <t>Alcoa Middle School</t>
  </si>
  <si>
    <t>MARYVILLE</t>
  </si>
  <si>
    <t>Coulter Grove Intermediate School</t>
  </si>
  <si>
    <t>Foothills Elementary</t>
  </si>
  <si>
    <t>John Sevier Elementary</t>
  </si>
  <si>
    <t>Maryville High School</t>
  </si>
  <si>
    <t>Maryville Junior High School</t>
  </si>
  <si>
    <t>Montgomery Ridge Intermediate School</t>
  </si>
  <si>
    <t>Sam Houston Elementary</t>
  </si>
  <si>
    <t>BRADLEY COUNTY</t>
  </si>
  <si>
    <t>Black Fox Elementary School</t>
  </si>
  <si>
    <t>Bradley Central High School</t>
  </si>
  <si>
    <t>Bradley County Virtual School</t>
  </si>
  <si>
    <t>Charleston Elementary School</t>
  </si>
  <si>
    <t>Hopewell Elementary School</t>
  </si>
  <si>
    <t>Lake Forest Middle School</t>
  </si>
  <si>
    <t>Michigan Avenue Elementary School</t>
  </si>
  <si>
    <t>North Cleveland GOAL Academy</t>
  </si>
  <si>
    <t>North Lee Elementary School</t>
  </si>
  <si>
    <t>Oak Grove Elementary School</t>
  </si>
  <si>
    <t>Ocoee Middle School</t>
  </si>
  <si>
    <t>Park View Elementary School</t>
  </si>
  <si>
    <t>Taylor Elementary School</t>
  </si>
  <si>
    <t>Valley View Elementary School</t>
  </si>
  <si>
    <t>Walker Valley High School</t>
  </si>
  <si>
    <t>Waterville Community Elementary School</t>
  </si>
  <si>
    <t>CLEVELAND</t>
  </si>
  <si>
    <t>Arnold Memorial Elementary</t>
  </si>
  <si>
    <t>Blythe-Bower Elementary</t>
  </si>
  <si>
    <t>Cleveland High</t>
  </si>
  <si>
    <t>Cleveland Middle</t>
  </si>
  <si>
    <t>D.P. Yates Primary</t>
  </si>
  <si>
    <t>E.L. Ross Elementary</t>
  </si>
  <si>
    <t>G.R. Stuart Elementary</t>
  </si>
  <si>
    <t>Mayfield Elementary</t>
  </si>
  <si>
    <t>CAMPBELL COUNTY</t>
  </si>
  <si>
    <t>Campbell Co Adult High School</t>
  </si>
  <si>
    <t>Campbell County Comprehensive High School</t>
  </si>
  <si>
    <t>Caryville Elementary</t>
  </si>
  <si>
    <t>East Lafollette Learning Academy</t>
  </si>
  <si>
    <t>Elk Valley Elementary</t>
  </si>
  <si>
    <t>Jacksboro Elementary</t>
  </si>
  <si>
    <t>Jacksboro Middle School</t>
  </si>
  <si>
    <t>Jellico Elementary</t>
  </si>
  <si>
    <t>Jellico High School</t>
  </si>
  <si>
    <t>Jellico Learning Academy</t>
  </si>
  <si>
    <t>LaFollette Elementary School</t>
  </si>
  <si>
    <t>Lafollette Middle School</t>
  </si>
  <si>
    <t>Valley View Elementary</t>
  </si>
  <si>
    <t>White Oak Elementary</t>
  </si>
  <si>
    <t>Wynn Habersham Elementary</t>
  </si>
  <si>
    <t>CANNON COUNTY</t>
  </si>
  <si>
    <t>Cannon County High School</t>
  </si>
  <si>
    <t>West Side Elementary</t>
  </si>
  <si>
    <t>CARROLL COUNTY</t>
  </si>
  <si>
    <t>Carroll Co Tech Center</t>
  </si>
  <si>
    <t>HOLLOW ROCK - BRUCETON</t>
  </si>
  <si>
    <t>Central Elementary</t>
  </si>
  <si>
    <t>Central High School</t>
  </si>
  <si>
    <t>HUNTINGDON SPECIAL SCHOOL DISTRICT</t>
  </si>
  <si>
    <t>Huntingdon High School</t>
  </si>
  <si>
    <t>Huntingdon Middle School</t>
  </si>
  <si>
    <t>Huntingdon Primary</t>
  </si>
  <si>
    <t>Williamson County</t>
  </si>
  <si>
    <t>MCKENZIE</t>
  </si>
  <si>
    <t>McKenzie Elementary</t>
  </si>
  <si>
    <t>McKenzie High School</t>
  </si>
  <si>
    <t>McKenzie Middle School</t>
  </si>
  <si>
    <t>SOUTH CARROLL</t>
  </si>
  <si>
    <t>Clarksburg School</t>
  </si>
  <si>
    <t>WEST CARROLL SP DIST</t>
  </si>
  <si>
    <t>West Carroll Elementary School</t>
  </si>
  <si>
    <t>West Carroll Junior/Senior High School</t>
  </si>
  <si>
    <t>West Carroll Primary</t>
  </si>
  <si>
    <t>CARTER COUNTY</t>
  </si>
  <si>
    <t>Cloudland Elementary School</t>
  </si>
  <si>
    <t>Cloudland High School</t>
  </si>
  <si>
    <t>Hampton Elementary</t>
  </si>
  <si>
    <t>Hampton High School</t>
  </si>
  <si>
    <t>Happy Valley Elementary</t>
  </si>
  <si>
    <t>Happy Valley High School</t>
  </si>
  <si>
    <t>Happy Valley Middle School</t>
  </si>
  <si>
    <t>Hunter Elementary</t>
  </si>
  <si>
    <t>Keenburg Elementary</t>
  </si>
  <si>
    <t>Little Milligan</t>
  </si>
  <si>
    <t>Siam Learning Center</t>
  </si>
  <si>
    <t>Unaka Elementary</t>
  </si>
  <si>
    <t>Unaka High School</t>
  </si>
  <si>
    <t>Valley Forge Elementary</t>
  </si>
  <si>
    <t>ELIZABETHTON</t>
  </si>
  <si>
    <t>Elizabethton High School</t>
  </si>
  <si>
    <t>Harold McCormick Elementary</t>
  </si>
  <si>
    <t>T A Dugger Junior High School</t>
  </si>
  <si>
    <t>CHEATHAM COUNTY</t>
  </si>
  <si>
    <t>Ashland City Elementary</t>
  </si>
  <si>
    <t>Cheatham Co Central</t>
  </si>
  <si>
    <t>Cheatham Middle School</t>
  </si>
  <si>
    <t>East Cheatham Elementary</t>
  </si>
  <si>
    <t>Harpeth High School</t>
  </si>
  <si>
    <t>Harpeth Middle School</t>
  </si>
  <si>
    <t>Kingston Springs Elementary</t>
  </si>
  <si>
    <t>Pleasant View Elementary</t>
  </si>
  <si>
    <t>Riverside Academy</t>
  </si>
  <si>
    <t>Sycamore High School</t>
  </si>
  <si>
    <t>Sycamore Middle School</t>
  </si>
  <si>
    <t>West Cheatham Elementary</t>
  </si>
  <si>
    <t>CHESTER COUNTY</t>
  </si>
  <si>
    <t>Chester County High School</t>
  </si>
  <si>
    <t>Chester County Junior High School</t>
  </si>
  <si>
    <t>Chester County Middle School</t>
  </si>
  <si>
    <t>East Chester Elementary School</t>
  </si>
  <si>
    <t>Jacks Creek Elementary</t>
  </si>
  <si>
    <t>W Chester Elementary School</t>
  </si>
  <si>
    <t>CLAIBORNE COUNTY</t>
  </si>
  <si>
    <t>Claiborne Adult High School</t>
  </si>
  <si>
    <t>Claiborne High School</t>
  </si>
  <si>
    <t>Clairfield Elementary</t>
  </si>
  <si>
    <t>Cumberland Gap High School</t>
  </si>
  <si>
    <t>Ellen Myers Primary</t>
  </si>
  <si>
    <t>Forge Ridge School</t>
  </si>
  <si>
    <t>H. Y. Livesay Middle School</t>
  </si>
  <si>
    <t>Midway Elementary</t>
  </si>
  <si>
    <t>Powell Valley Elementary</t>
  </si>
  <si>
    <t>Soldiers Memorial Middle School</t>
  </si>
  <si>
    <t>Springdale Elementary</t>
  </si>
  <si>
    <t>Tazewell-New Tazewell Elementary</t>
  </si>
  <si>
    <t>The Alpha School</t>
  </si>
  <si>
    <t>CLAY COUNTY</t>
  </si>
  <si>
    <t>Celina K-8</t>
  </si>
  <si>
    <t>Clay Co Adult High School</t>
  </si>
  <si>
    <t>Clay County High School</t>
  </si>
  <si>
    <t>Hermitage Springs Elementary School</t>
  </si>
  <si>
    <t>COCKE COUNTY</t>
  </si>
  <si>
    <t>Bridgeport Elementary</t>
  </si>
  <si>
    <t>Centerview Elementary</t>
  </si>
  <si>
    <t>Cocke Co Adult High School</t>
  </si>
  <si>
    <t>Cocke Co High School</t>
  </si>
  <si>
    <t>Cosby Elementary</t>
  </si>
  <si>
    <t>Cosby High School</t>
  </si>
  <si>
    <t>Del Rio Elementary</t>
  </si>
  <si>
    <t>Edgemont Elementary</t>
  </si>
  <si>
    <t>Grassy Fork Elementary</t>
  </si>
  <si>
    <t>Northwest Elementary</t>
  </si>
  <si>
    <t>Parrottsville Elementary</t>
  </si>
  <si>
    <t>Smoky Mountain Elementary</t>
  </si>
  <si>
    <t>NEWPORT</t>
  </si>
  <si>
    <t>Newport Grammar School</t>
  </si>
  <si>
    <t>COFFEE COUNTY</t>
  </si>
  <si>
    <t>Coffee County Central High School</t>
  </si>
  <si>
    <t>Coffee County Koss Center</t>
  </si>
  <si>
    <t>Coffee County Middle School</t>
  </si>
  <si>
    <t>Coffee County Raider Academy</t>
  </si>
  <si>
    <t>Deerfield Elementary School</t>
  </si>
  <si>
    <t>East Coffee Elementary</t>
  </si>
  <si>
    <t>Hickerson Elementary</t>
  </si>
  <si>
    <t>Hillsboro Elementary</t>
  </si>
  <si>
    <t>New Union Elementary</t>
  </si>
  <si>
    <t>North Coffee Elementary</t>
  </si>
  <si>
    <t>MANCHESTER</t>
  </si>
  <si>
    <t>College Street Elementary</t>
  </si>
  <si>
    <t>Westwood Elementary</t>
  </si>
  <si>
    <t>Westwood Middle School</t>
  </si>
  <si>
    <t>TULLAHOMA</t>
  </si>
  <si>
    <t>Bel Aire Elementary</t>
  </si>
  <si>
    <t>East Lincoln Elementary</t>
  </si>
  <si>
    <t>East Middle School</t>
  </si>
  <si>
    <t>Jack T Farrar Elementary</t>
  </si>
  <si>
    <t>Robert E Lee Elementary</t>
  </si>
  <si>
    <t>Tullahoma High School</t>
  </si>
  <si>
    <t>West Middle School</t>
  </si>
  <si>
    <t>CROCKETT COUNTY</t>
  </si>
  <si>
    <t>Crockett County High School</t>
  </si>
  <si>
    <t>Crockett County Middle School</t>
  </si>
  <si>
    <t>Friendship Elementary</t>
  </si>
  <si>
    <t>Gadsden Elementary</t>
  </si>
  <si>
    <t>Maury City Elementary</t>
  </si>
  <si>
    <t>ALAMO</t>
  </si>
  <si>
    <t>Alamo Elementary</t>
  </si>
  <si>
    <t>BELLS</t>
  </si>
  <si>
    <t>Bells Elementary</t>
  </si>
  <si>
    <t>CUMBERLAND COUNTY</t>
  </si>
  <si>
    <t>Crab Orchard Elementary</t>
  </si>
  <si>
    <t>Cumberland County High School</t>
  </si>
  <si>
    <t>Frank P. Brown Elementary</t>
  </si>
  <si>
    <t>Glenn Martin Elementary</t>
  </si>
  <si>
    <t>Homestead Elementary School</t>
  </si>
  <si>
    <t>North Cumberland Elementary</t>
  </si>
  <si>
    <t>Pine View Elementary</t>
  </si>
  <si>
    <t>Pleasant Hill Elementary</t>
  </si>
  <si>
    <t>South Cumberland Elementary</t>
  </si>
  <si>
    <t>Stone Elementary</t>
  </si>
  <si>
    <t>Stone Memorial High School</t>
  </si>
  <si>
    <t>The Phoenix School</t>
  </si>
  <si>
    <t>DAVIDSON COUNTY</t>
  </si>
  <si>
    <t>A. Z. Kelley Elementary</t>
  </si>
  <si>
    <t>Alex Green Elementary</t>
  </si>
  <si>
    <t>Amqui Elementary</t>
  </si>
  <si>
    <t>Andrew Jackson Elementary</t>
  </si>
  <si>
    <t>Antioch High School</t>
  </si>
  <si>
    <t>Antioch Middle</t>
  </si>
  <si>
    <t>Apollo Middle</t>
  </si>
  <si>
    <t>Bellevue Middle</t>
  </si>
  <si>
    <t>Bellshire Elementary</t>
  </si>
  <si>
    <t>Cane Ridge Elementary</t>
  </si>
  <si>
    <t>Cane Ridge High School</t>
  </si>
  <si>
    <t>Carter-Lawrence Elementary</t>
  </si>
  <si>
    <t>Chadwell Elementary</t>
  </si>
  <si>
    <t>Charlotte Park Elementary</t>
  </si>
  <si>
    <t>Cockrill Elementary</t>
  </si>
  <si>
    <t>Cole Elementary</t>
  </si>
  <si>
    <t>Cora Howe School</t>
  </si>
  <si>
    <t>Crieve Hall Elementary</t>
  </si>
  <si>
    <t>Croft Middle</t>
  </si>
  <si>
    <t>Cumberland Elementary</t>
  </si>
  <si>
    <t>Dan Mills Elementary</t>
  </si>
  <si>
    <t>Dodson Elementary</t>
  </si>
  <si>
    <t>Donelson Middle</t>
  </si>
  <si>
    <t>DuPont Elementary</t>
  </si>
  <si>
    <t>DuPont Hadley Middle</t>
  </si>
  <si>
    <t>DuPont Tyler Middle</t>
  </si>
  <si>
    <t>East End Preparatory School</t>
  </si>
  <si>
    <t>East Nashville Magnet High School</t>
  </si>
  <si>
    <t>East Nashville Middle</t>
  </si>
  <si>
    <t>Explore Community School</t>
  </si>
  <si>
    <t>Fall-Hamilton Elementary</t>
  </si>
  <si>
    <t>Gateway Elementary</t>
  </si>
  <si>
    <t>Glencliff Elementary</t>
  </si>
  <si>
    <t>Glencliff High School</t>
  </si>
  <si>
    <t>Glendale Elementary</t>
  </si>
  <si>
    <t>Glengarry Elementary</t>
  </si>
  <si>
    <t>Glenview Elementary</t>
  </si>
  <si>
    <t>Goodlettsville Elementary</t>
  </si>
  <si>
    <t>Goodlettsville Middle</t>
  </si>
  <si>
    <t>Gower Elementary</t>
  </si>
  <si>
    <t>Granbery Elementary</t>
  </si>
  <si>
    <t>H. G. Hill Middle</t>
  </si>
  <si>
    <t>Harpeth Valley Elementary</t>
  </si>
  <si>
    <t>Harris-Hillman Special Education</t>
  </si>
  <si>
    <t>Hattie Cotton Elementary</t>
  </si>
  <si>
    <t>Haynes Middle</t>
  </si>
  <si>
    <t>Haywood Elementary</t>
  </si>
  <si>
    <t>Head Middle</t>
  </si>
  <si>
    <t>Henry C. Maxwell Elementary</t>
  </si>
  <si>
    <t>Hermitage Elementary</t>
  </si>
  <si>
    <t>Hickman Elementary</t>
  </si>
  <si>
    <t>Hillsboro High</t>
  </si>
  <si>
    <t>Hillwood High</t>
  </si>
  <si>
    <t>Hull-Jackson Elementary</t>
  </si>
  <si>
    <t>Hume - Fogg High</t>
  </si>
  <si>
    <t>Hunters Lane High</t>
  </si>
  <si>
    <t>Inglewood Elementary</t>
  </si>
  <si>
    <t>Intrepid College Preparatory Charter School</t>
  </si>
  <si>
    <t>Isaac Litton Middle</t>
  </si>
  <si>
    <t>J. E. Moss Elementary</t>
  </si>
  <si>
    <t>Jere Baxter Middle</t>
  </si>
  <si>
    <t>Joelton Elementary</t>
  </si>
  <si>
    <t>John B. Whitsitt Elementary</t>
  </si>
  <si>
    <t>John Early Middle</t>
  </si>
  <si>
    <t>John F. Kennedy Middle</t>
  </si>
  <si>
    <t>John Overton High</t>
  </si>
  <si>
    <t>John Trotwood Moore Middle</t>
  </si>
  <si>
    <t>Johnson Alternative Learning Center</t>
  </si>
  <si>
    <t>Jones Elementary</t>
  </si>
  <si>
    <t>Julia Green Elementary</t>
  </si>
  <si>
    <t>KA @ The Crossings</t>
  </si>
  <si>
    <t>KIPP Academy Nashville Elementary School</t>
  </si>
  <si>
    <t>KIPP Nashville College Prep</t>
  </si>
  <si>
    <t>KIPP Nashville College Prep Elementary</t>
  </si>
  <si>
    <t>Knowledge Academies High School</t>
  </si>
  <si>
    <t>Lakeview Elementary</t>
  </si>
  <si>
    <t>Lead Academy</t>
  </si>
  <si>
    <t>Liberty Collegiate Academy</t>
  </si>
  <si>
    <t>Lockeland Elementary</t>
  </si>
  <si>
    <t>Madison Middle</t>
  </si>
  <si>
    <t>Maplewood High</t>
  </si>
  <si>
    <t>Margaret Allen Middle</t>
  </si>
  <si>
    <t>Martin Luther King Jr School</t>
  </si>
  <si>
    <t>May Werthan Shayne Elementary School</t>
  </si>
  <si>
    <t>McGavock Elementary</t>
  </si>
  <si>
    <t>McGavock High</t>
  </si>
  <si>
    <t>McMurray Middle</t>
  </si>
  <si>
    <t>Meigs Middle</t>
  </si>
  <si>
    <t>Middle College High</t>
  </si>
  <si>
    <t>Moses McKissack Middle</t>
  </si>
  <si>
    <t>Napier Elementary</t>
  </si>
  <si>
    <t>Nashville Big Picture High School</t>
  </si>
  <si>
    <t>Nashville Classical</t>
  </si>
  <si>
    <t>Nashville Prep</t>
  </si>
  <si>
    <t>Nashville School Of The Arts</t>
  </si>
  <si>
    <t>Neely's Bend Elementary</t>
  </si>
  <si>
    <t>Norman Binkley Elementary</t>
  </si>
  <si>
    <t>Old Center Elementary</t>
  </si>
  <si>
    <t>Paragon Mills Elementary</t>
  </si>
  <si>
    <t>Park Avenue Elementary</t>
  </si>
  <si>
    <t>Pearl-Cohn High</t>
  </si>
  <si>
    <t>Pennington Elementary</t>
  </si>
  <si>
    <t>Percy Priest Elementary</t>
  </si>
  <si>
    <t>Purpose Prep</t>
  </si>
  <si>
    <t>RePublic High School</t>
  </si>
  <si>
    <t>Robert Churchwell Elementary</t>
  </si>
  <si>
    <t>Rocketship Nashville Northeast Elementary</t>
  </si>
  <si>
    <t>Rocketship United</t>
  </si>
  <si>
    <t>Rose Park Middle</t>
  </si>
  <si>
    <t>Rosebank Elementary</t>
  </si>
  <si>
    <t>Ruby Major Elementary</t>
  </si>
  <si>
    <t>Shwab Elementary</t>
  </si>
  <si>
    <t>Smith Springs Elementary School</t>
  </si>
  <si>
    <t>Smithson Craighead Academy</t>
  </si>
  <si>
    <t>Stanford Elementary</t>
  </si>
  <si>
    <t>STEM Prep Academy</t>
  </si>
  <si>
    <t>STEM Prep High School</t>
  </si>
  <si>
    <t>Stratford STEM Magnet School</t>
  </si>
  <si>
    <t>Stratton Elementary</t>
  </si>
  <si>
    <t>Strive Collegiate Academy</t>
  </si>
  <si>
    <t>Sylvan Park Elementary</t>
  </si>
  <si>
    <t>The Academy at Hickory Hollow</t>
  </si>
  <si>
    <t>The Academy at Old Cockrill</t>
  </si>
  <si>
    <t>The Academy at Opry Mills</t>
  </si>
  <si>
    <t>Thomas A. Edison Elementary</t>
  </si>
  <si>
    <t>Thurgood Marshall Middle</t>
  </si>
  <si>
    <t>Tom Joy Elementary</t>
  </si>
  <si>
    <t>Transitions at Bass</t>
  </si>
  <si>
    <t>Tulip Grove Elementary</t>
  </si>
  <si>
    <t>Tusculum Elementary</t>
  </si>
  <si>
    <t>Two Rivers Middle</t>
  </si>
  <si>
    <t>Una Elementary</t>
  </si>
  <si>
    <t>Valor Flagship Academy</t>
  </si>
  <si>
    <t>Valor Voyager Academy</t>
  </si>
  <si>
    <t>W. A. Bass Adult Program</t>
  </si>
  <si>
    <t>W.A. Bass Alternative Learning Center</t>
  </si>
  <si>
    <t>Warner Elementary</t>
  </si>
  <si>
    <t>Waverly-Belmont Elementary School</t>
  </si>
  <si>
    <t>West End Middle</t>
  </si>
  <si>
    <t>Westmeade Elementary</t>
  </si>
  <si>
    <t>Whites Creek High</t>
  </si>
  <si>
    <t>William Henry Oliver Middle</t>
  </si>
  <si>
    <t>Wright Middle</t>
  </si>
  <si>
    <t>DECATUR COUNTY</t>
  </si>
  <si>
    <t>Decatur County Middle School</t>
  </si>
  <si>
    <t>Decaturville Elementary</t>
  </si>
  <si>
    <t>Parsons Elementary</t>
  </si>
  <si>
    <t>Riverside High School</t>
  </si>
  <si>
    <t>DEKALB COUNTY</t>
  </si>
  <si>
    <t>De Kalb County Adult High School</t>
  </si>
  <si>
    <t>De Kalb County High School</t>
  </si>
  <si>
    <t>DeKalb Middle School</t>
  </si>
  <si>
    <t>DeKalb West Elementary</t>
  </si>
  <si>
    <t>Northside Elementary</t>
  </si>
  <si>
    <t>Smithville Elementary</t>
  </si>
  <si>
    <t>DICKSON COUNTY</t>
  </si>
  <si>
    <t>Centennial Elementary</t>
  </si>
  <si>
    <t>Charlotte Elementary</t>
  </si>
  <si>
    <t>Charlotte Middle School</t>
  </si>
  <si>
    <t>Creek Wood High School</t>
  </si>
  <si>
    <t>Dickson County High School</t>
  </si>
  <si>
    <t>Dickson Elementary</t>
  </si>
  <si>
    <t>Dickson Middle School</t>
  </si>
  <si>
    <t>New Directions Academy</t>
  </si>
  <si>
    <t>Oakmont Elementary</t>
  </si>
  <si>
    <t>Stuart Burns Elementary</t>
  </si>
  <si>
    <t>The Discovery School</t>
  </si>
  <si>
    <t>Vanleer Elementary</t>
  </si>
  <si>
    <t>W James Middle School</t>
  </si>
  <si>
    <t>White Bluff Elementary</t>
  </si>
  <si>
    <t>DYER COUNTY</t>
  </si>
  <si>
    <t>Dyer County High School</t>
  </si>
  <si>
    <t>Fifth Consolidated School</t>
  </si>
  <si>
    <t>Finley Elementary</t>
  </si>
  <si>
    <t>Holice Powell Elementary</t>
  </si>
  <si>
    <t>Newbern Elementary School</t>
  </si>
  <si>
    <t>Northview Middle School</t>
  </si>
  <si>
    <t>Three Oaks Middle School</t>
  </si>
  <si>
    <t>Trimble Elementary</t>
  </si>
  <si>
    <t>DYERSBURG</t>
  </si>
  <si>
    <t>Dyersburg High School</t>
  </si>
  <si>
    <t>Dyersburg Intermediate School</t>
  </si>
  <si>
    <t>Dyersburg Middle School</t>
  </si>
  <si>
    <t>Dyersburg Primary</t>
  </si>
  <si>
    <t>FAYETTE COUNTY PUBLIC SCHOOLS</t>
  </si>
  <si>
    <t>Buckley-Carpenter Elementary School</t>
  </si>
  <si>
    <t>East Jr. High School</t>
  </si>
  <si>
    <t>Fayette Ware Comprehensive High School</t>
  </si>
  <si>
    <t>La Grange Moscow Elementary</t>
  </si>
  <si>
    <t>Oakland Elementary</t>
  </si>
  <si>
    <t>Southwest Elementary</t>
  </si>
  <si>
    <t>West Junior High School</t>
  </si>
  <si>
    <t>FENTRESS COUNTY</t>
  </si>
  <si>
    <t>Allardt Elementary</t>
  </si>
  <si>
    <t>Clarkrange High School</t>
  </si>
  <si>
    <t>Fentress Co Adult High School</t>
  </si>
  <si>
    <t>Pine Haven Elementary</t>
  </si>
  <si>
    <t>South Fentress Elementary School</t>
  </si>
  <si>
    <t>York Elementary</t>
  </si>
  <si>
    <t>FRANKLIN COUNTY</t>
  </si>
  <si>
    <t>Broadview Elementary</t>
  </si>
  <si>
    <t>Clark Memorial School</t>
  </si>
  <si>
    <t>Cowan Elementary</t>
  </si>
  <si>
    <t>Decherd Elementary</t>
  </si>
  <si>
    <t>Franklin Co High School</t>
  </si>
  <si>
    <t>Huntland School</t>
  </si>
  <si>
    <t>North Lake Elementary</t>
  </si>
  <si>
    <t>Rock Creek Elementary</t>
  </si>
  <si>
    <t>Sewanee Elementary</t>
  </si>
  <si>
    <t>South Middle School</t>
  </si>
  <si>
    <t>HUMBOLDT CITY SCHOOLS</t>
  </si>
  <si>
    <t>East Elementary School</t>
  </si>
  <si>
    <t>Humboldt Junior/Senior High School</t>
  </si>
  <si>
    <t>Stigall Primary School</t>
  </si>
  <si>
    <t>MILAN</t>
  </si>
  <si>
    <t>Milan Elementary</t>
  </si>
  <si>
    <t>Milan High School</t>
  </si>
  <si>
    <t>Milan Middle School</t>
  </si>
  <si>
    <t>TRENTON</t>
  </si>
  <si>
    <t>Peabody High School</t>
  </si>
  <si>
    <t>Trenton Elementary</t>
  </si>
  <si>
    <t>Trenton Middle School</t>
  </si>
  <si>
    <t>BRADFORD</t>
  </si>
  <si>
    <t>Bradford Elementary</t>
  </si>
  <si>
    <t>Bradford High School</t>
  </si>
  <si>
    <t>GIBSON CO SP DIST</t>
  </si>
  <si>
    <t>Dyer Elementary</t>
  </si>
  <si>
    <t>Gibson County High School</t>
  </si>
  <si>
    <t>Kenton Elementary School</t>
  </si>
  <si>
    <t>Rutherford Elementary</t>
  </si>
  <si>
    <t>South Gibson County High School</t>
  </si>
  <si>
    <t>Spring Hill Elementary</t>
  </si>
  <si>
    <t>Yorkville Elementary</t>
  </si>
  <si>
    <t>GILES COUNTY</t>
  </si>
  <si>
    <t>Bridgeforth Middle School</t>
  </si>
  <si>
    <t>Elkton Elementary</t>
  </si>
  <si>
    <t>Giles Co High School</t>
  </si>
  <si>
    <t>Minor Hill School</t>
  </si>
  <si>
    <t>Pulaski Elementary</t>
  </si>
  <si>
    <t>Richland Elementary</t>
  </si>
  <si>
    <t>Richland School</t>
  </si>
  <si>
    <t>Southside Elementary</t>
  </si>
  <si>
    <t>GRAINGER COUNTY</t>
  </si>
  <si>
    <t>Bean Station Elementary</t>
  </si>
  <si>
    <t>Grainger Academy</t>
  </si>
  <si>
    <t>Grainger Co Adult High</t>
  </si>
  <si>
    <t>Grainger High School</t>
  </si>
  <si>
    <t>Joppa Elementary</t>
  </si>
  <si>
    <t>Rutledge Elementary School</t>
  </si>
  <si>
    <t>Rutledge Middle School</t>
  </si>
  <si>
    <t>Rutledge Primary</t>
  </si>
  <si>
    <t>Washburn School</t>
  </si>
  <si>
    <t>GREENE COUNTY</t>
  </si>
  <si>
    <t>Baileyton Elementary</t>
  </si>
  <si>
    <t>Camp Creek Elementary</t>
  </si>
  <si>
    <t>Chuckey Doak High School</t>
  </si>
  <si>
    <t>Chuckey Doak Middle School</t>
  </si>
  <si>
    <t>Chuckey Elementary</t>
  </si>
  <si>
    <t>Doak Elementary</t>
  </si>
  <si>
    <t>McDonald Elementary</t>
  </si>
  <si>
    <t>Mosheim Elementary</t>
  </si>
  <si>
    <t>Nolachuckey Elementary</t>
  </si>
  <si>
    <t>North Greene High School</t>
  </si>
  <si>
    <t>South Greene High School</t>
  </si>
  <si>
    <t>West Greene High School</t>
  </si>
  <si>
    <t>GREENEVILLE</t>
  </si>
  <si>
    <t>C Hal Henard Elementary</t>
  </si>
  <si>
    <t>Eastview Elementary</t>
  </si>
  <si>
    <t>Greeneville High School</t>
  </si>
  <si>
    <t>Greeneville Middle School</t>
  </si>
  <si>
    <t>Highland Elementary</t>
  </si>
  <si>
    <t>Tusculum View Elementary</t>
  </si>
  <si>
    <t>GRUNDY COUNTY</t>
  </si>
  <si>
    <t>Coalmont Elementary</t>
  </si>
  <si>
    <t>Grundy Academy</t>
  </si>
  <si>
    <t>Grundy County High School</t>
  </si>
  <si>
    <t>North Elementary</t>
  </si>
  <si>
    <t>Palmer Elementary</t>
  </si>
  <si>
    <t>Pelham Elementary</t>
  </si>
  <si>
    <t>Swiss Memorial Elementary</t>
  </si>
  <si>
    <t>Tracy Elementary</t>
  </si>
  <si>
    <t>HAMBLEN COUNTY</t>
  </si>
  <si>
    <t>Alpha Elementary</t>
  </si>
  <si>
    <t>East Ridge Middle School</t>
  </si>
  <si>
    <t>Fairview Marguerite</t>
  </si>
  <si>
    <t>Hamblen County Alternative School</t>
  </si>
  <si>
    <t>Hillcrest Elementary</t>
  </si>
  <si>
    <t>John Hay Elementary</t>
  </si>
  <si>
    <t>Lincoln Heights Elementary</t>
  </si>
  <si>
    <t>Lincoln Heights Middle School</t>
  </si>
  <si>
    <t>Manley Elementary</t>
  </si>
  <si>
    <t>Meadowview Middle School</t>
  </si>
  <si>
    <t>Morristown East High</t>
  </si>
  <si>
    <t>Morristown West High</t>
  </si>
  <si>
    <t>Russellville Elementary</t>
  </si>
  <si>
    <t>Union Heights Elementary</t>
  </si>
  <si>
    <t>West Elementary</t>
  </si>
  <si>
    <t>West View Middle School</t>
  </si>
  <si>
    <t>Whitesburg Elementary</t>
  </si>
  <si>
    <t>Witt Elementary</t>
  </si>
  <si>
    <t>HAMILTON COUNTY</t>
  </si>
  <si>
    <t>Allen Elementary</t>
  </si>
  <si>
    <t>Alpine Crest Elementary</t>
  </si>
  <si>
    <t>Apison Elementary School</t>
  </si>
  <si>
    <t>Barger Academy</t>
  </si>
  <si>
    <t>Bess T Shepherd Elementary</t>
  </si>
  <si>
    <t>Big Ridge Elementary</t>
  </si>
  <si>
    <t>Brainerd High School</t>
  </si>
  <si>
    <t>Brown Middle School</t>
  </si>
  <si>
    <t>Calvin Donaldson Environmental Science Academy</t>
  </si>
  <si>
    <t>Chatt High Center For Creative Arts</t>
  </si>
  <si>
    <t>Chattanooga Charter School of Excellence</t>
  </si>
  <si>
    <t>Chattanooga Girls Leadership Academy</t>
  </si>
  <si>
    <t>Chattanooga School For The Liberal Arts</t>
  </si>
  <si>
    <t>Clifton Hills Elementary</t>
  </si>
  <si>
    <t>Daisy Elementary</t>
  </si>
  <si>
    <t>Dalewood Middle School</t>
  </si>
  <si>
    <t>East Brainerd Elementary</t>
  </si>
  <si>
    <t>East Lake Academy Of Fine Arts</t>
  </si>
  <si>
    <t>East Lake Elementary</t>
  </si>
  <si>
    <t>East Ridge Elementary</t>
  </si>
  <si>
    <t>East Ridge High School</t>
  </si>
  <si>
    <t>Hamilton County Collegiate High at Chattanooga State</t>
  </si>
  <si>
    <t>Hamilton County Virtual School</t>
  </si>
  <si>
    <t>Hardy Elementary School</t>
  </si>
  <si>
    <t>Harrison Elementary</t>
  </si>
  <si>
    <t>Hixson Elementary</t>
  </si>
  <si>
    <t>Hixson High School</t>
  </si>
  <si>
    <t>Hixson Middle School</t>
  </si>
  <si>
    <t>Hunter Middle School</t>
  </si>
  <si>
    <t>Ivy Academy, Inc.</t>
  </si>
  <si>
    <t>Loftis Middle School</t>
  </si>
  <si>
    <t>Lookout Mountain Elementary</t>
  </si>
  <si>
    <t>Lookout Valley Elementary</t>
  </si>
  <si>
    <t>Lookout Valley Middle / High School</t>
  </si>
  <si>
    <t>McConnell Elementary</t>
  </si>
  <si>
    <t>Middle Valley Elementary</t>
  </si>
  <si>
    <t>Nolan Elementary</t>
  </si>
  <si>
    <t>Normal Park Museum Magnet School</t>
  </si>
  <si>
    <t>North Hamilton Elementary</t>
  </si>
  <si>
    <t>Ooltewah Elementary</t>
  </si>
  <si>
    <t>Ooltewah High School</t>
  </si>
  <si>
    <t>Ooltewah Middle School</t>
  </si>
  <si>
    <t>Orchard Knob Elementary</t>
  </si>
  <si>
    <t>Orchard Knob Middle</t>
  </si>
  <si>
    <t>Red Bank Elementary</t>
  </si>
  <si>
    <t>Red Bank High School</t>
  </si>
  <si>
    <t>Red Bank Middle School</t>
  </si>
  <si>
    <t>Rivermont Elementary</t>
  </si>
  <si>
    <t>Sale Creek Middle / High School</t>
  </si>
  <si>
    <t>Sequoyah High School</t>
  </si>
  <si>
    <t>Signal Mountain Middle/High School</t>
  </si>
  <si>
    <t>Snow Hill Elementary</t>
  </si>
  <si>
    <t>Soddy Daisy High School</t>
  </si>
  <si>
    <t>Soddy Daisy Middle School</t>
  </si>
  <si>
    <t>Soddy Elementary</t>
  </si>
  <si>
    <t>Spring Creek Elementary</t>
  </si>
  <si>
    <t>STEM School Chattanooga</t>
  </si>
  <si>
    <t>The Howard School</t>
  </si>
  <si>
    <t>Thrasher Elementary</t>
  </si>
  <si>
    <t>Tyner Academy</t>
  </si>
  <si>
    <t>Tyner Middle Academy</t>
  </si>
  <si>
    <t>Wallace A. Smith Elementary</t>
  </si>
  <si>
    <t>Westview Elementary</t>
  </si>
  <si>
    <t>Wolftever Creek Elementary</t>
  </si>
  <si>
    <t>Woodmore Elementary</t>
  </si>
  <si>
    <t>HANCOCK COUNTY</t>
  </si>
  <si>
    <t>Hancock County Elementary</t>
  </si>
  <si>
    <t>Hancock High School</t>
  </si>
  <si>
    <t>HARDEMAN COUNTY SCHOOLS</t>
  </si>
  <si>
    <t>Bolivar Elementary</t>
  </si>
  <si>
    <t>Bolivar Middle School</t>
  </si>
  <si>
    <t>Grand Junction Elementary</t>
  </si>
  <si>
    <t>Hornsby Elementary</t>
  </si>
  <si>
    <t>Middleton Elementary</t>
  </si>
  <si>
    <t>Middleton High School</t>
  </si>
  <si>
    <t>Toone Elementary</t>
  </si>
  <si>
    <t>Whiteville Elementary</t>
  </si>
  <si>
    <t>HARDIN COUNTY</t>
  </si>
  <si>
    <t>East Hardin Elementary</t>
  </si>
  <si>
    <t>Hardin County High School</t>
  </si>
  <si>
    <t>Hardin County Middle School</t>
  </si>
  <si>
    <t>Parris South Elementary</t>
  </si>
  <si>
    <t>Pickwick Southside School</t>
  </si>
  <si>
    <t>West Hardin Elementary</t>
  </si>
  <si>
    <t>HAWKINS COUNTY</t>
  </si>
  <si>
    <t>Bulls Gap School</t>
  </si>
  <si>
    <t>Carter's Valley Elementary</t>
  </si>
  <si>
    <t>Cherokee High School</t>
  </si>
  <si>
    <t>Church Hill Elementary</t>
  </si>
  <si>
    <t>Church Hill Intermediate School</t>
  </si>
  <si>
    <t>Church Hill Middle School</t>
  </si>
  <si>
    <t>Clinch School</t>
  </si>
  <si>
    <t>Hawkins Elementary</t>
  </si>
  <si>
    <t>Joseph Rogers Primary School</t>
  </si>
  <si>
    <t>Mooresburg Elementary</t>
  </si>
  <si>
    <t>Mt Carmel Elementary</t>
  </si>
  <si>
    <t>Rogersville Middle School</t>
  </si>
  <si>
    <t>St Clair Elementary</t>
  </si>
  <si>
    <t>Surgoinsville Elementary</t>
  </si>
  <si>
    <t>Surgoinsville Middle School</t>
  </si>
  <si>
    <t>Volunteer High School</t>
  </si>
  <si>
    <t>ROGERSVILLE</t>
  </si>
  <si>
    <t>Rogersville Elementary</t>
  </si>
  <si>
    <t>HAYWOOD COUNTY</t>
  </si>
  <si>
    <t>Anderson Early Childhood</t>
  </si>
  <si>
    <t>Haywood High School</t>
  </si>
  <si>
    <t>Haywood Middle School</t>
  </si>
  <si>
    <t>HENDERSON COUNTY</t>
  </si>
  <si>
    <t>Bargerton Elementary</t>
  </si>
  <si>
    <t>Beaver Elementary</t>
  </si>
  <si>
    <t>Lexington High School</t>
  </si>
  <si>
    <t>Pin Oak Elementary</t>
  </si>
  <si>
    <t>Scotts Hill Elementary</t>
  </si>
  <si>
    <t>Scotts Hill High School</t>
  </si>
  <si>
    <t>South Haven Elementary</t>
  </si>
  <si>
    <t>Westover Elementary</t>
  </si>
  <si>
    <t>LEXINGTON</t>
  </si>
  <si>
    <t>Lexington Middle School</t>
  </si>
  <si>
    <t>Paul G. Caywood Elementary</t>
  </si>
  <si>
    <t>HENRY COUNTY</t>
  </si>
  <si>
    <t>Dorothy And Noble Harrelson School</t>
  </si>
  <si>
    <t>E. W. Grove School</t>
  </si>
  <si>
    <t>Henry Co High School</t>
  </si>
  <si>
    <t>Henry Elementary</t>
  </si>
  <si>
    <t>Lakewood Elementary</t>
  </si>
  <si>
    <t>Lakewood Middle School</t>
  </si>
  <si>
    <t>PARIS</t>
  </si>
  <si>
    <t>Paris Elementary</t>
  </si>
  <si>
    <t>W G Rhea Elementary</t>
  </si>
  <si>
    <t>W O Inman Middle School</t>
  </si>
  <si>
    <t>HICKMAN COUNTY</t>
  </si>
  <si>
    <t>Centerville Elementary</t>
  </si>
  <si>
    <t>Centerville Intermediate School</t>
  </si>
  <si>
    <t>East Hickman Elementary</t>
  </si>
  <si>
    <t>East Hickman High School</t>
  </si>
  <si>
    <t>East Hickman Intermediate School</t>
  </si>
  <si>
    <t>East Hickman Middle School</t>
  </si>
  <si>
    <t>Hickman Co Middle School</t>
  </si>
  <si>
    <t>Hickman Co Sr High School</t>
  </si>
  <si>
    <t>HOUSTON COUNTY</t>
  </si>
  <si>
    <t>Erin Elementary</t>
  </si>
  <si>
    <t>Houston Co High School</t>
  </si>
  <si>
    <t>Houston Co Middle School</t>
  </si>
  <si>
    <t>Tennessee Ridge Elementary</t>
  </si>
  <si>
    <t>HUMPHREYS COUNTY</t>
  </si>
  <si>
    <t>Mc Ewen Elementary</t>
  </si>
  <si>
    <t>Mc Ewen High School</t>
  </si>
  <si>
    <t>Waverly Central High School</t>
  </si>
  <si>
    <t>Waverly Elementary</t>
  </si>
  <si>
    <t>Waverly Jr High School</t>
  </si>
  <si>
    <t>JACKSON COUNTY</t>
  </si>
  <si>
    <t>Dodson Branch Elementary</t>
  </si>
  <si>
    <t>Gainesboro Elementary</t>
  </si>
  <si>
    <t>Jackson County High School</t>
  </si>
  <si>
    <t>Jackson County Middle School</t>
  </si>
  <si>
    <t>JEFFERSON COUNTY</t>
  </si>
  <si>
    <t>Dandridge Elementary</t>
  </si>
  <si>
    <t>Jefferson Co High School</t>
  </si>
  <si>
    <t>Jefferson County Adult High School</t>
  </si>
  <si>
    <t>Jefferson Elementary</t>
  </si>
  <si>
    <t>Maury Middle School</t>
  </si>
  <si>
    <t>Mount Horeb Elementary School</t>
  </si>
  <si>
    <t>New Market Elementary</t>
  </si>
  <si>
    <t>Piedmont Elementary</t>
  </si>
  <si>
    <t>Rush Strong Elementary</t>
  </si>
  <si>
    <t>Talbott Elementary</t>
  </si>
  <si>
    <t>White Pine Elementary</t>
  </si>
  <si>
    <t>JOHNSON COUNTY</t>
  </si>
  <si>
    <t>Doe Elementary</t>
  </si>
  <si>
    <t>Johnson Co High School</t>
  </si>
  <si>
    <t>Johnson Co Middle School</t>
  </si>
  <si>
    <t>Laurel Elementary</t>
  </si>
  <si>
    <t>Mountain City Elementary</t>
  </si>
  <si>
    <t>Roan Creek Elementary</t>
  </si>
  <si>
    <t>KNOX COUNTY</t>
  </si>
  <si>
    <t>A L Lotts Elementary</t>
  </si>
  <si>
    <t>Adrian Burnett Elementary</t>
  </si>
  <si>
    <t>Amherst Elementary School</t>
  </si>
  <si>
    <t>Austin East High/Magnet</t>
  </si>
  <si>
    <t>Ball Camp Elementary</t>
  </si>
  <si>
    <t>Bearden Elementary</t>
  </si>
  <si>
    <t>Bearden High School</t>
  </si>
  <si>
    <t>Bearden Middle School</t>
  </si>
  <si>
    <t>Beaumont Elementary/Magnet</t>
  </si>
  <si>
    <t>Belle Morris Elementary</t>
  </si>
  <si>
    <t>Blue Grass Elementary</t>
  </si>
  <si>
    <t>Bonny Kate Elementary</t>
  </si>
  <si>
    <t>Brickey McCloud Elementary</t>
  </si>
  <si>
    <t>Career Magnet Academy</t>
  </si>
  <si>
    <t>Carter Elementary</t>
  </si>
  <si>
    <t>Carter High School</t>
  </si>
  <si>
    <t>Carter Middle School</t>
  </si>
  <si>
    <t>Cedar Bluff Elementary</t>
  </si>
  <si>
    <t>Cedar Bluff Middle School</t>
  </si>
  <si>
    <t>Chilhowee Intermediate</t>
  </si>
  <si>
    <t>Christenberry Elementary</t>
  </si>
  <si>
    <t>Copper Ridge Elementary</t>
  </si>
  <si>
    <t>Corryton Elementary</t>
  </si>
  <si>
    <t>Dogwood Elementary</t>
  </si>
  <si>
    <t>Dr. Paul L. Kelley Volunteer Academy</t>
  </si>
  <si>
    <t>East Knox Elementary</t>
  </si>
  <si>
    <t>Emerald Academy</t>
  </si>
  <si>
    <t>Fair Garden Family/Community Center</t>
  </si>
  <si>
    <t>Farragut High School</t>
  </si>
  <si>
    <t>Farragut Intermediate</t>
  </si>
  <si>
    <t>Farragut Middle School</t>
  </si>
  <si>
    <t>Farragut Primary</t>
  </si>
  <si>
    <t>Fountain City Elementary</t>
  </si>
  <si>
    <t>Fulton High School</t>
  </si>
  <si>
    <t>Gap Creek Elementary</t>
  </si>
  <si>
    <t>Gibbs Elementary</t>
  </si>
  <si>
    <t>Gibbs High School</t>
  </si>
  <si>
    <t>Green Magnet Math And Science Academy</t>
  </si>
  <si>
    <t>Gresham Middle School</t>
  </si>
  <si>
    <t>Halls Elementary</t>
  </si>
  <si>
    <t>Halls High School</t>
  </si>
  <si>
    <t>Halls Middle School</t>
  </si>
  <si>
    <t>Hardin Valley Academy</t>
  </si>
  <si>
    <t>Hardin Valley Elementary</t>
  </si>
  <si>
    <t>Holston Middle School</t>
  </si>
  <si>
    <t>Inskip Elementary</t>
  </si>
  <si>
    <t>Karns Elementary</t>
  </si>
  <si>
    <t>Karns High School</t>
  </si>
  <si>
    <t>Karns Middle School</t>
  </si>
  <si>
    <t>Knox Adaptive Education Center</t>
  </si>
  <si>
    <t>L N STEM Academy</t>
  </si>
  <si>
    <t>Lincoln Park Technology and Trade Center</t>
  </si>
  <si>
    <t>Lonsdale Elementary</t>
  </si>
  <si>
    <t>Maynard Elementary</t>
  </si>
  <si>
    <t>Mooreland Heights Elementary</t>
  </si>
  <si>
    <t>Mt Olive Elementary</t>
  </si>
  <si>
    <t>New Hopewell Elementary</t>
  </si>
  <si>
    <t>Northshore Elementary School</t>
  </si>
  <si>
    <t>Northwest Middle School</t>
  </si>
  <si>
    <t>Pleasant Ridge Elementary</t>
  </si>
  <si>
    <t>Pond Gap Elementary</t>
  </si>
  <si>
    <t>Powell Elementary</t>
  </si>
  <si>
    <t>Powell High School</t>
  </si>
  <si>
    <t>Powell Middle School</t>
  </si>
  <si>
    <t>Richard Yoakley School</t>
  </si>
  <si>
    <t>Ridgedale Alternative School</t>
  </si>
  <si>
    <t>Ritta Elementary</t>
  </si>
  <si>
    <t>Rocky Hill Elementary</t>
  </si>
  <si>
    <t>Sarah Moore Greene Magnet Technology Academy</t>
  </si>
  <si>
    <t>Sequoyah Elementary</t>
  </si>
  <si>
    <t>Shannondale Elementary</t>
  </si>
  <si>
    <t>South Doyle High School</t>
  </si>
  <si>
    <t>South Doyle Middle School</t>
  </si>
  <si>
    <t>South Knox Elementary</t>
  </si>
  <si>
    <t>Sterchi Elementary</t>
  </si>
  <si>
    <t>Sunnyview Primary</t>
  </si>
  <si>
    <t>Vine Middle/Magnet</t>
  </si>
  <si>
    <t>West Haven Elementary</t>
  </si>
  <si>
    <t>West High School</t>
  </si>
  <si>
    <t>West Hills Elementary</t>
  </si>
  <si>
    <t>West Valley Middle School</t>
  </si>
  <si>
    <t>West View Elementary</t>
  </si>
  <si>
    <t>Whittle Springs Middle School</t>
  </si>
  <si>
    <t>LAKE COUNTY</t>
  </si>
  <si>
    <t>Lake Co High School</t>
  </si>
  <si>
    <t>Lara Kendall Elementary</t>
  </si>
  <si>
    <t>Margaret Newton Elementary</t>
  </si>
  <si>
    <t>LAUDERDALE COUNTY</t>
  </si>
  <si>
    <t>Halls Elementary School</t>
  </si>
  <si>
    <t>Halls Junior High School</t>
  </si>
  <si>
    <t>Ripley Elementary</t>
  </si>
  <si>
    <t>Ripley High School</t>
  </si>
  <si>
    <t>Ripley Middle School</t>
  </si>
  <si>
    <t>Ripley Primary</t>
  </si>
  <si>
    <t>LAWRENCE COUNTY</t>
  </si>
  <si>
    <t>David Crockett Elementary</t>
  </si>
  <si>
    <t>E O Coffman Middle School</t>
  </si>
  <si>
    <t>Ethridge Elementary</t>
  </si>
  <si>
    <t>Ingram Sowell Elementary</t>
  </si>
  <si>
    <t>Lawrence Co High School</t>
  </si>
  <si>
    <t>Lawrence County Adult High School</t>
  </si>
  <si>
    <t>Lawrenceburg Public</t>
  </si>
  <si>
    <t>Leoma Elementary</t>
  </si>
  <si>
    <t>Loretto High School</t>
  </si>
  <si>
    <t>New Prospect Elementary</t>
  </si>
  <si>
    <t>South Lawrence Elementary</t>
  </si>
  <si>
    <t>Summertown Elementary</t>
  </si>
  <si>
    <t>Summertown High School</t>
  </si>
  <si>
    <t>LEWIS COUNTY</t>
  </si>
  <si>
    <t>Lewis Co High School</t>
  </si>
  <si>
    <t>Lewis County Elementary</t>
  </si>
  <si>
    <t>Lewis County Intermediate School</t>
  </si>
  <si>
    <t>Lewis County Middle School</t>
  </si>
  <si>
    <t>LINCOLN COUNTY</t>
  </si>
  <si>
    <t>Blanche School</t>
  </si>
  <si>
    <t>Flintville School</t>
  </si>
  <si>
    <t>Highland Rim School</t>
  </si>
  <si>
    <t>Lincoln County High School</t>
  </si>
  <si>
    <t>South Lincoln School</t>
  </si>
  <si>
    <t>Unity School</t>
  </si>
  <si>
    <t>FAYETTEVILLE</t>
  </si>
  <si>
    <t>Fayetteville High School</t>
  </si>
  <si>
    <t>Fayetteville Middle School</t>
  </si>
  <si>
    <t>Ralph Askins School</t>
  </si>
  <si>
    <t>LOUDON COUNTY</t>
  </si>
  <si>
    <t>Eaton Elementary</t>
  </si>
  <si>
    <t>Ft Loudoun Middle School</t>
  </si>
  <si>
    <t>Greenback School</t>
  </si>
  <si>
    <t>Highland Park Elementary</t>
  </si>
  <si>
    <t>Loudon Elementary</t>
  </si>
  <si>
    <t>Loudon High School</t>
  </si>
  <si>
    <t>Philadelphia Elementary</t>
  </si>
  <si>
    <t>Steekee Elementary</t>
  </si>
  <si>
    <t>LENOIR CITY</t>
  </si>
  <si>
    <t>Lenoir City Elementary</t>
  </si>
  <si>
    <t>Lenoir City High School</t>
  </si>
  <si>
    <t>Lenoir City Intermediate/Middle School</t>
  </si>
  <si>
    <t>MCMINN COUNTY</t>
  </si>
  <si>
    <t>Calhoun Elementary</t>
  </si>
  <si>
    <t>E K Baker Elementary</t>
  </si>
  <si>
    <t>Englewood Elementary</t>
  </si>
  <si>
    <t>McMinn High School</t>
  </si>
  <si>
    <t>Mountain View Elementary</t>
  </si>
  <si>
    <t>Niota Elementary</t>
  </si>
  <si>
    <t>Riceville Elementary</t>
  </si>
  <si>
    <t>Rogers Creek Elementary</t>
  </si>
  <si>
    <t>ATHENS</t>
  </si>
  <si>
    <t>Athens City Middle School</t>
  </si>
  <si>
    <t>City Park Elementary</t>
  </si>
  <si>
    <t>Ingleside Elementary</t>
  </si>
  <si>
    <t>North City Elementary</t>
  </si>
  <si>
    <t>Westside Elementary</t>
  </si>
  <si>
    <t>ETOWAH</t>
  </si>
  <si>
    <t>Etowah Elementary</t>
  </si>
  <si>
    <t>MCNAIRY COUNTY</t>
  </si>
  <si>
    <t>Adamsville Elementary</t>
  </si>
  <si>
    <t>Bethel Springs Elementary</t>
  </si>
  <si>
    <t>McNairy Central High School</t>
  </si>
  <si>
    <t>Michie Elementary</t>
  </si>
  <si>
    <t>Ramer Elementary</t>
  </si>
  <si>
    <t>Selmer Elementary</t>
  </si>
  <si>
    <t>Selmer Middle School</t>
  </si>
  <si>
    <t>MACON COUNTY</t>
  </si>
  <si>
    <t>Fairlane Elementary</t>
  </si>
  <si>
    <t>Lafayette Elementary School</t>
  </si>
  <si>
    <t>Macon County High School</t>
  </si>
  <si>
    <t>Macon County Junior High School</t>
  </si>
  <si>
    <t>Red Boiling Springs Elementary</t>
  </si>
  <si>
    <t>Red Boiling Springs School</t>
  </si>
  <si>
    <t>MADISON COUNTY</t>
  </si>
  <si>
    <t>Alexander Elementary School</t>
  </si>
  <si>
    <t>Andrew Jackson Elementary School</t>
  </si>
  <si>
    <t>Arlington Elementary School</t>
  </si>
  <si>
    <t>Community Montessori School</t>
  </si>
  <si>
    <t>Denmark Elementary</t>
  </si>
  <si>
    <t>Isaac Lane Technology Magnet Elementary</t>
  </si>
  <si>
    <t>Jackson Career Technology Magnet Elementary</t>
  </si>
  <si>
    <t>Jackson Central-Merry Early College High</t>
  </si>
  <si>
    <t>Liberty Technology Magnet High School</t>
  </si>
  <si>
    <t>Lincoln Elementary School</t>
  </si>
  <si>
    <t>Madison Academic Magnet High School</t>
  </si>
  <si>
    <t>North Parkway Middle School</t>
  </si>
  <si>
    <t>North Side High School</t>
  </si>
  <si>
    <t>Northeast Middle School</t>
  </si>
  <si>
    <t>Pope School</t>
  </si>
  <si>
    <t>Rose Hill School</t>
  </si>
  <si>
    <t>South Elementary</t>
  </si>
  <si>
    <t>South Side High School</t>
  </si>
  <si>
    <t>Thelma Barker Elementary</t>
  </si>
  <si>
    <t>West-Bemis Middle School</t>
  </si>
  <si>
    <t>MARION COUNTY</t>
  </si>
  <si>
    <t>Central Prep Academy</t>
  </si>
  <si>
    <t>Jasper Elementary School</t>
  </si>
  <si>
    <t>Jasper Middle School</t>
  </si>
  <si>
    <t>Marion Co High School</t>
  </si>
  <si>
    <t>Marion Virtual High School</t>
  </si>
  <si>
    <t>Monteagle Elementary</t>
  </si>
  <si>
    <t>South Pittsburg Elementary</t>
  </si>
  <si>
    <t>South Pittsburg High School</t>
  </si>
  <si>
    <t>Whitwell Elementary</t>
  </si>
  <si>
    <t>Whitwell High School</t>
  </si>
  <si>
    <t>Whitwell Middle School</t>
  </si>
  <si>
    <t>RICHARD CITY</t>
  </si>
  <si>
    <t>Richard Hardy Memorial School</t>
  </si>
  <si>
    <t>MARSHALL COUNTY</t>
  </si>
  <si>
    <t>Chapel Hill Elementary</t>
  </si>
  <si>
    <t>Cornersville Elementary</t>
  </si>
  <si>
    <t>Cornersville School</t>
  </si>
  <si>
    <t>Delk-Henson Intermediate School</t>
  </si>
  <si>
    <t>Forrest School</t>
  </si>
  <si>
    <t>Lewisburg Middle School</t>
  </si>
  <si>
    <t>Marshall Co High School</t>
  </si>
  <si>
    <t>Marshall Elementary</t>
  </si>
  <si>
    <t>Oak Grove Elementary</t>
  </si>
  <si>
    <t>Westhills Elementary</t>
  </si>
  <si>
    <t>MAURY COUNTY</t>
  </si>
  <si>
    <t>Columbia Central High School</t>
  </si>
  <si>
    <t>Culleoka Unit School</t>
  </si>
  <si>
    <t>E. A. Cox Middle School</t>
  </si>
  <si>
    <t>Hampshire Unit School</t>
  </si>
  <si>
    <t>J E Woodard Elementary</t>
  </si>
  <si>
    <t>J E Woody Elementary</t>
  </si>
  <si>
    <t>J. Brown Elementary</t>
  </si>
  <si>
    <t>J. R. Baker Elementary</t>
  </si>
  <si>
    <t>Marvin Wright Elementary School</t>
  </si>
  <si>
    <t>Mt Pleasant High School</t>
  </si>
  <si>
    <t>Mt. Pleasant Middle Visual Perform. Arts</t>
  </si>
  <si>
    <t>Northfield Academy</t>
  </si>
  <si>
    <t>R Howell Elementary</t>
  </si>
  <si>
    <t>Riverside Elementary</t>
  </si>
  <si>
    <t>Santa Fe Unit School</t>
  </si>
  <si>
    <t>Spring Hill High School</t>
  </si>
  <si>
    <t>Spring Hill Middle School</t>
  </si>
  <si>
    <t>Whitthorne Middle School</t>
  </si>
  <si>
    <t>MEIGS COUNTY</t>
  </si>
  <si>
    <t>Meigs County High School</t>
  </si>
  <si>
    <t>Meigs Middle School</t>
  </si>
  <si>
    <t>Meigs North Elementary</t>
  </si>
  <si>
    <t>Meigs South Elementary</t>
  </si>
  <si>
    <t>MONROE COUNTY</t>
  </si>
  <si>
    <t>Coker Creek Elementary</t>
  </si>
  <si>
    <t>Madisonville Intermediate School</t>
  </si>
  <si>
    <t>Madisonville Middle School</t>
  </si>
  <si>
    <t>Madisonville Primary</t>
  </si>
  <si>
    <t>Rural Vale Elementary</t>
  </si>
  <si>
    <t>Sweetwater High School</t>
  </si>
  <si>
    <t>Tellico Plains Elementary</t>
  </si>
  <si>
    <t>Tellico Plains High School</t>
  </si>
  <si>
    <t>Tellico Plains Junior High School</t>
  </si>
  <si>
    <t>Vonore Elementary</t>
  </si>
  <si>
    <t>Vonore Middle School</t>
  </si>
  <si>
    <t>SWEETWATER</t>
  </si>
  <si>
    <t>Brown Intermediate School</t>
  </si>
  <si>
    <t>Sweetwater Elementary</t>
  </si>
  <si>
    <t>Sweetwater Jr High School</t>
  </si>
  <si>
    <t>Sweetwater Primary School</t>
  </si>
  <si>
    <t>MONTGOMERY COUNTY</t>
  </si>
  <si>
    <t>Barkers Mill Elementary</t>
  </si>
  <si>
    <t>Barksdale Elementary</t>
  </si>
  <si>
    <t>Burt Elementary</t>
  </si>
  <si>
    <t>Byrns Darden Elementary</t>
  </si>
  <si>
    <t>Carmel Elementary</t>
  </si>
  <si>
    <t>Clarksville High</t>
  </si>
  <si>
    <t>Cumberland Heights Elementary</t>
  </si>
  <si>
    <t>East Montgomery Elementary</t>
  </si>
  <si>
    <t>Glenellen Elementary</t>
  </si>
  <si>
    <t>Hazelwood Elementary</t>
  </si>
  <si>
    <t>Kenwood Elementary</t>
  </si>
  <si>
    <t>Kenwood High</t>
  </si>
  <si>
    <t>Kenwood Middle</t>
  </si>
  <si>
    <t>Middle College @ Austin Peay State University</t>
  </si>
  <si>
    <t>Minglewood Elementary</t>
  </si>
  <si>
    <t>Montgomery Central Elementary</t>
  </si>
  <si>
    <t>Montgomery Central High</t>
  </si>
  <si>
    <t>Montgomery Central Middle</t>
  </si>
  <si>
    <t>Moore Magnet Elementary</t>
  </si>
  <si>
    <t>New Providence Middle</t>
  </si>
  <si>
    <t>Norman Smith Elementary</t>
  </si>
  <si>
    <t>Northeast Elementary</t>
  </si>
  <si>
    <t>Northeast High</t>
  </si>
  <si>
    <t>Northeast Middle</t>
  </si>
  <si>
    <t>Northwest High</t>
  </si>
  <si>
    <t>Pisgah Elementary</t>
  </si>
  <si>
    <t>Richview Middle</t>
  </si>
  <si>
    <t>Ringgold Elementary</t>
  </si>
  <si>
    <t>Rossview Elementary</t>
  </si>
  <si>
    <t>Rossview High</t>
  </si>
  <si>
    <t>Rossview Middle</t>
  </si>
  <si>
    <t>Sango Elementary</t>
  </si>
  <si>
    <t>St. Bethlehem Elementary</t>
  </si>
  <si>
    <t>West Creek Elementary</t>
  </si>
  <si>
    <t>West Creek High</t>
  </si>
  <si>
    <t>West Creek Middle</t>
  </si>
  <si>
    <t>Woodlawn Elementary</t>
  </si>
  <si>
    <t>MOORE COUNTY</t>
  </si>
  <si>
    <t>Lynchburg Elementary</t>
  </si>
  <si>
    <t>Moore County High School</t>
  </si>
  <si>
    <t>MORGAN COUNTY</t>
  </si>
  <si>
    <t>Central Middle School</t>
  </si>
  <si>
    <t>Coalfield School</t>
  </si>
  <si>
    <t>Morgan County Career and Technical Center</t>
  </si>
  <si>
    <t>Oakdale School</t>
  </si>
  <si>
    <t>Petros Joyner Elementary</t>
  </si>
  <si>
    <t>Sunbright School</t>
  </si>
  <si>
    <t>OBION COUNTY</t>
  </si>
  <si>
    <t>Black Oak Elementary</t>
  </si>
  <si>
    <t>Lake Road Elementary</t>
  </si>
  <si>
    <t>Obion County Central High School</t>
  </si>
  <si>
    <t>Ridgemont Elementary</t>
  </si>
  <si>
    <t>South Fulton Elementary</t>
  </si>
  <si>
    <t>South Fulton Middle / High School</t>
  </si>
  <si>
    <t>UNION CITY</t>
  </si>
  <si>
    <t>Union City Elementary School</t>
  </si>
  <si>
    <t>Union City High School</t>
  </si>
  <si>
    <t>Union City Middle School</t>
  </si>
  <si>
    <t>OVERTON COUNTY</t>
  </si>
  <si>
    <t>A H Roberts Elementary</t>
  </si>
  <si>
    <t>Allons Elementary</t>
  </si>
  <si>
    <t>Hilham Elementary</t>
  </si>
  <si>
    <t>Livingston Academy</t>
  </si>
  <si>
    <t>Livingston Middle School</t>
  </si>
  <si>
    <t>R.E.A.C.H. Academy</t>
  </si>
  <si>
    <t>Rickman Elementary</t>
  </si>
  <si>
    <t>Wilson Elementary</t>
  </si>
  <si>
    <t>PERRY COUNTY</t>
  </si>
  <si>
    <t>Linden Middle School</t>
  </si>
  <si>
    <t>Lobelville Elementary</t>
  </si>
  <si>
    <t>Perry County High School</t>
  </si>
  <si>
    <t>PICKETT COUNTY</t>
  </si>
  <si>
    <t>Pickett Co High School</t>
  </si>
  <si>
    <t>Pickett County Elementary</t>
  </si>
  <si>
    <t>POLK COUNTY</t>
  </si>
  <si>
    <t>Benton Elementary</t>
  </si>
  <si>
    <t>Chilhowee Middle School</t>
  </si>
  <si>
    <t>Copper Basin Elementary School</t>
  </si>
  <si>
    <t>Copper Basin High School</t>
  </si>
  <si>
    <t>Polk County High School</t>
  </si>
  <si>
    <t>South Polk Elementary</t>
  </si>
  <si>
    <t>PUTNAM COUNTY</t>
  </si>
  <si>
    <t>Algood Elementary</t>
  </si>
  <si>
    <t>Algood Middle School</t>
  </si>
  <si>
    <t>Avery Trace Middle School</t>
  </si>
  <si>
    <t>Baxter Primary</t>
  </si>
  <si>
    <t>Burks Elementary</t>
  </si>
  <si>
    <t>Cane Creek Elementary</t>
  </si>
  <si>
    <t>Capshaw Elementary</t>
  </si>
  <si>
    <t>Cookeville High School</t>
  </si>
  <si>
    <t>Cornerstone Elementary</t>
  </si>
  <si>
    <t>Jere Whitson Elementary</t>
  </si>
  <si>
    <t>Monterey High School</t>
  </si>
  <si>
    <t>Park View Elementary</t>
  </si>
  <si>
    <t>Prescott South Elementary</t>
  </si>
  <si>
    <t>Prescott South Middle School</t>
  </si>
  <si>
    <t>Putnam Co Adult High School</t>
  </si>
  <si>
    <t>Sycamore Elementary</t>
  </si>
  <si>
    <t>Upperman High School</t>
  </si>
  <si>
    <t>Upperman Middle School</t>
  </si>
  <si>
    <t>White Plains Academy</t>
  </si>
  <si>
    <t>RHEA COUNTY</t>
  </si>
  <si>
    <t>Frazier Elementary</t>
  </si>
  <si>
    <t>Graysville Elementary School</t>
  </si>
  <si>
    <t>Rhea Central Elementary</t>
  </si>
  <si>
    <t>Rhea County High School</t>
  </si>
  <si>
    <t>Rhea Middle School</t>
  </si>
  <si>
    <t>Spring City Elementary</t>
  </si>
  <si>
    <t>Spring City Middle School</t>
  </si>
  <si>
    <t>DAYTON</t>
  </si>
  <si>
    <t>Dayton City Elementary</t>
  </si>
  <si>
    <t>ROANE COUNTY</t>
  </si>
  <si>
    <t>Bowers Elementary</t>
  </si>
  <si>
    <t>Cherokee Middle School</t>
  </si>
  <si>
    <t>Dyllis Springs Elementary</t>
  </si>
  <si>
    <t>Harriman High School</t>
  </si>
  <si>
    <t>Harriman Middle School</t>
  </si>
  <si>
    <t>Kingston Elementary</t>
  </si>
  <si>
    <t>Midtown Educational Center</t>
  </si>
  <si>
    <t>Midtown Elementary</t>
  </si>
  <si>
    <t>Midway High School</t>
  </si>
  <si>
    <t>Midway Middle School</t>
  </si>
  <si>
    <t>Oliver Springs High School</t>
  </si>
  <si>
    <t>Oliver Springs Middle</t>
  </si>
  <si>
    <t>Ridge View Elementary</t>
  </si>
  <si>
    <t>Roane County High School</t>
  </si>
  <si>
    <t>Rockwood High School</t>
  </si>
  <si>
    <t>Rockwood Middle School</t>
  </si>
  <si>
    <t>ROBERTSON COUNTY</t>
  </si>
  <si>
    <t>Bransford Elementary</t>
  </si>
  <si>
    <t>Cheatham Park Elementary</t>
  </si>
  <si>
    <t>Coopertown Elementary</t>
  </si>
  <si>
    <t>Coopertown Middle School</t>
  </si>
  <si>
    <t>Crestview Elementary School</t>
  </si>
  <si>
    <t>East Robertson Elementary</t>
  </si>
  <si>
    <t>East Robertson High School</t>
  </si>
  <si>
    <t>Greenbrier Elementary</t>
  </si>
  <si>
    <t>Greenbrier High School</t>
  </si>
  <si>
    <t>Greenbrier Middle School</t>
  </si>
  <si>
    <t>Jo Byrns Elementary School</t>
  </si>
  <si>
    <t>Jo Byrns High School</t>
  </si>
  <si>
    <t>Krisle Elementary</t>
  </si>
  <si>
    <t>Robert F. Woodall Elementary</t>
  </si>
  <si>
    <t>Robertson Co. Virtual School</t>
  </si>
  <si>
    <t>Springfield High School</t>
  </si>
  <si>
    <t>Watauga Elementary</t>
  </si>
  <si>
    <t>White House Heritage Elementary School</t>
  </si>
  <si>
    <t>White House Heritage High School</t>
  </si>
  <si>
    <t>RUTHERFORD COUNTY</t>
  </si>
  <si>
    <t>Barfield Elementary</t>
  </si>
  <si>
    <t>Blackman Elementary School</t>
  </si>
  <si>
    <t>Blackman High School</t>
  </si>
  <si>
    <t>Blackman Middle School</t>
  </si>
  <si>
    <t>Brown's Chapel Elementary School</t>
  </si>
  <si>
    <t>Buchanan Elementary</t>
  </si>
  <si>
    <t>Cedar Grove Elementary</t>
  </si>
  <si>
    <t>Central Magnet School</t>
  </si>
  <si>
    <t>Christiana Elementary</t>
  </si>
  <si>
    <t>Christiana Middle School</t>
  </si>
  <si>
    <t>Daniel McKee Alternative School</t>
  </si>
  <si>
    <t>David Youree Elementary</t>
  </si>
  <si>
    <t>Eagleville School</t>
  </si>
  <si>
    <t>Holloway High School</t>
  </si>
  <si>
    <t>Homer Pittard Campus School</t>
  </si>
  <si>
    <t>John Colemon Elementary</t>
  </si>
  <si>
    <t>Kittrell Elementary</t>
  </si>
  <si>
    <t>Lascassas Elementary</t>
  </si>
  <si>
    <t>Lavergne High School</t>
  </si>
  <si>
    <t>LaVergne Lake Elementary School</t>
  </si>
  <si>
    <t>LaVergne Middle School</t>
  </si>
  <si>
    <t>McFadden School Of Excellence</t>
  </si>
  <si>
    <t>Oakland High School</t>
  </si>
  <si>
    <t>Oakland Middle School</t>
  </si>
  <si>
    <t>Riverdale High School</t>
  </si>
  <si>
    <t>Rock Springs Elementary</t>
  </si>
  <si>
    <t>Rock Springs Middle School</t>
  </si>
  <si>
    <t>Rockvale Elementary</t>
  </si>
  <si>
    <t>Rockvale Middle School</t>
  </si>
  <si>
    <t>Rocky Fork Middle School</t>
  </si>
  <si>
    <t>Roy L Waldron Elementary</t>
  </si>
  <si>
    <t>Rutherford County Adult High School</t>
  </si>
  <si>
    <t>Siegel High School</t>
  </si>
  <si>
    <t>Siegel Middle School</t>
  </si>
  <si>
    <t>Smyrna Elementary</t>
  </si>
  <si>
    <t>Smyrna High School</t>
  </si>
  <si>
    <t>Smyrna Middle School</t>
  </si>
  <si>
    <t>Smyrna Primary</t>
  </si>
  <si>
    <t>Smyrna West Alternative School</t>
  </si>
  <si>
    <t>Stewarts Creek Elementary School</t>
  </si>
  <si>
    <t>Stewarts Creek High School</t>
  </si>
  <si>
    <t>Stewarts Creek Middle School</t>
  </si>
  <si>
    <t>Stewartsboro Elementary</t>
  </si>
  <si>
    <t>Thurman Francis Arts Academy/Magnet School for the Arts</t>
  </si>
  <si>
    <t>Walter Hill Elementary</t>
  </si>
  <si>
    <t>Whitworth-Buchanan Middle School</t>
  </si>
  <si>
    <t>Wilson Elementary School</t>
  </si>
  <si>
    <t>MURFREESBORO</t>
  </si>
  <si>
    <t>Black Fox Elementary</t>
  </si>
  <si>
    <t>Bradley Academy - An Arts Integrated School</t>
  </si>
  <si>
    <t>Cason Lane Academy</t>
  </si>
  <si>
    <t>Discovery School</t>
  </si>
  <si>
    <t>Erma Siegel Elementary</t>
  </si>
  <si>
    <t>Hobgood Elementary</t>
  </si>
  <si>
    <t>John Pittard Elementary</t>
  </si>
  <si>
    <t>Mitchell-Neilson Elementary</t>
  </si>
  <si>
    <t>Northfield Elementary</t>
  </si>
  <si>
    <t>Overall Creek Elementary</t>
  </si>
  <si>
    <t>Reeves-Rogers Elementary</t>
  </si>
  <si>
    <t>Scales Elementary School</t>
  </si>
  <si>
    <t>SCOTT COUNTY</t>
  </si>
  <si>
    <t>Burchfield Elementary</t>
  </si>
  <si>
    <t>Huntsville Elementary</t>
  </si>
  <si>
    <t>Huntsville Middle School</t>
  </si>
  <si>
    <t>Robbins Elementary</t>
  </si>
  <si>
    <t>Scott High School</t>
  </si>
  <si>
    <t>Winfield Elementary</t>
  </si>
  <si>
    <t>ONEIDA</t>
  </si>
  <si>
    <t>Oneida Elementary</t>
  </si>
  <si>
    <t>Oneida High School</t>
  </si>
  <si>
    <t>Oneida Middle School</t>
  </si>
  <si>
    <t>SEQUATCHIE COUNTY</t>
  </si>
  <si>
    <t>Griffith Elementary</t>
  </si>
  <si>
    <t>Sequatchie Co High School</t>
  </si>
  <si>
    <t>Sequatchie Co Middle School</t>
  </si>
  <si>
    <t>SEVIER COUNTY</t>
  </si>
  <si>
    <t>Boyds Creek Elementary School</t>
  </si>
  <si>
    <t>Catlettsburg Elementary School</t>
  </si>
  <si>
    <t>Catons Chapel Elementary</t>
  </si>
  <si>
    <t>Gary Hardin Academy</t>
  </si>
  <si>
    <t>Gatlinburg Pittman High</t>
  </si>
  <si>
    <t>Greenbrier Alternative Learning Center</t>
  </si>
  <si>
    <t>Jones Cove Elementary</t>
  </si>
  <si>
    <t>New Center Elementary</t>
  </si>
  <si>
    <t>Northview Elementary</t>
  </si>
  <si>
    <t>Northview Intermediate School</t>
  </si>
  <si>
    <t>Northview Junior Academy</t>
  </si>
  <si>
    <t>Northview Senior Academy</t>
  </si>
  <si>
    <t>Parkway Academy</t>
  </si>
  <si>
    <t>Pi Beta Phi Elementary</t>
  </si>
  <si>
    <t>Pigeon Forge High School</t>
  </si>
  <si>
    <t>Pigeon Forge Primary</t>
  </si>
  <si>
    <t>Pittman Center Elementary</t>
  </si>
  <si>
    <t>Sevier County High School</t>
  </si>
  <si>
    <t>Sevierville Intermediate</t>
  </si>
  <si>
    <t>Sevierville Middle School</t>
  </si>
  <si>
    <t>Sevierville Primary</t>
  </si>
  <si>
    <t>Seymour High School</t>
  </si>
  <si>
    <t>Seymour Intermediate</t>
  </si>
  <si>
    <t>Seymour Primary</t>
  </si>
  <si>
    <t>T Lawson Early Childhood Education Center</t>
  </si>
  <si>
    <t>Wearwood Elementary</t>
  </si>
  <si>
    <t>Whites Adult High School</t>
  </si>
  <si>
    <t>A. B. Hill Elementary</t>
  </si>
  <si>
    <t>A. Maceo Walker Middle</t>
  </si>
  <si>
    <t>Alcy Elementary</t>
  </si>
  <si>
    <t>American Way Middle</t>
  </si>
  <si>
    <t>Arrow Academy of Excellence</t>
  </si>
  <si>
    <t>Aurora Collegiate Academy</t>
  </si>
  <si>
    <t>Avon School</t>
  </si>
  <si>
    <t>B. T. Washington High</t>
  </si>
  <si>
    <t>Balmoral/Ridgeway Elementary</t>
  </si>
  <si>
    <t>Barret's Chapel Elementary/Middle</t>
  </si>
  <si>
    <t>Belle Forest Community School</t>
  </si>
  <si>
    <t>Berclair Elementary</t>
  </si>
  <si>
    <t>Bethel Grove Elementary</t>
  </si>
  <si>
    <t>Bolton High</t>
  </si>
  <si>
    <t>Brownsville Road Elementary</t>
  </si>
  <si>
    <t>Bruce Elementary</t>
  </si>
  <si>
    <t>Central High</t>
  </si>
  <si>
    <t>Cherokee Elementary</t>
  </si>
  <si>
    <t>Chickasaw Middle</t>
  </si>
  <si>
    <t>Chimneyrock Elementary School</t>
  </si>
  <si>
    <t>Circles Of Success Learning Academy</t>
  </si>
  <si>
    <t>City University School Girls Preparatory</t>
  </si>
  <si>
    <t>City University School of Independence</t>
  </si>
  <si>
    <t>City University School Of Liberal Arts</t>
  </si>
  <si>
    <t>Colonial Middle</t>
  </si>
  <si>
    <t>Cordova Elementary</t>
  </si>
  <si>
    <t>Cordova High School</t>
  </si>
  <si>
    <t>Cordova Middle</t>
  </si>
  <si>
    <t>Craigmont High</t>
  </si>
  <si>
    <t>Craigmont Middle</t>
  </si>
  <si>
    <t>Cromwell Elementary</t>
  </si>
  <si>
    <t>Crump Elementary</t>
  </si>
  <si>
    <t>Cummings Elementary/Middle</t>
  </si>
  <si>
    <t>Delano Elementary</t>
  </si>
  <si>
    <t>Double Tree Elementary</t>
  </si>
  <si>
    <t>Douglass Elementary/Middle</t>
  </si>
  <si>
    <t>Douglass High</t>
  </si>
  <si>
    <t>Downtown Elementary</t>
  </si>
  <si>
    <t>Dunbar Elementary</t>
  </si>
  <si>
    <t>E.E. Jeter Elementary/Middle</t>
  </si>
  <si>
    <t>East High</t>
  </si>
  <si>
    <t>Egypt Elementary</t>
  </si>
  <si>
    <t>Evans Elementary</t>
  </si>
  <si>
    <t>Exceptional Children Special Placements</t>
  </si>
  <si>
    <t>Ford Road Elementary</t>
  </si>
  <si>
    <t>Fox Meadows Elementary</t>
  </si>
  <si>
    <t>Gardenview Elementary</t>
  </si>
  <si>
    <t>Georgian Hills Middle</t>
  </si>
  <si>
    <t>Germanshire Elementary</t>
  </si>
  <si>
    <t>Germantown Elementary</t>
  </si>
  <si>
    <t>Germantown High</t>
  </si>
  <si>
    <t>Germantown Middle</t>
  </si>
  <si>
    <t>Getwell Elementary</t>
  </si>
  <si>
    <t>Grahamwood Elementary</t>
  </si>
  <si>
    <t>Grandview Heights Middle School</t>
  </si>
  <si>
    <t>Granville T. Woods Academy of Innovation Charter School</t>
  </si>
  <si>
    <t>Hamilton High</t>
  </si>
  <si>
    <t>Havenview Middle</t>
  </si>
  <si>
    <t>Hawkins Mill Elementary</t>
  </si>
  <si>
    <t>Hickory Ridge Elementary</t>
  </si>
  <si>
    <t>Hickory Ridge Middle</t>
  </si>
  <si>
    <t>Highland Oaks Elementary</t>
  </si>
  <si>
    <t>Highland Oaks Middle</t>
  </si>
  <si>
    <t>Hollis F. Price Middle College</t>
  </si>
  <si>
    <t>Holmes Road Elementary</t>
  </si>
  <si>
    <t>Ida B. Wells Academy ES/MS</t>
  </si>
  <si>
    <t>Idlewild Elementary</t>
  </si>
  <si>
    <t>J. P. Freeman Elementary/Middle</t>
  </si>
  <si>
    <t>Jackson Elementary</t>
  </si>
  <si>
    <t>Kate Bond Elementary School</t>
  </si>
  <si>
    <t>Kate Bond Middle School</t>
  </si>
  <si>
    <t>Keystone Elementary</t>
  </si>
  <si>
    <t>Kingsbury Elementary</t>
  </si>
  <si>
    <t>Kingsbury High</t>
  </si>
  <si>
    <t>Kingsbury Middle</t>
  </si>
  <si>
    <t>KIPP Memphis Collegiate Elementary</t>
  </si>
  <si>
    <t>KIPP Memphis Collegiate High School</t>
  </si>
  <si>
    <t>KIPP Memphis Collegiate Middle</t>
  </si>
  <si>
    <t>Kirby High</t>
  </si>
  <si>
    <t>Larose Elementary</t>
  </si>
  <si>
    <t>Leadership Preparatory Charter School</t>
  </si>
  <si>
    <t>Levi Elementary</t>
  </si>
  <si>
    <t>Lowrance Elementary/Middle</t>
  </si>
  <si>
    <t>Lucie E. Campbell Elementary</t>
  </si>
  <si>
    <t>Lucy Elementary</t>
  </si>
  <si>
    <t>Macon-Hall Elementary</t>
  </si>
  <si>
    <t>Manassas High</t>
  </si>
  <si>
    <t>Maxine Smith STEAM Academy</t>
  </si>
  <si>
    <t>Melrose High</t>
  </si>
  <si>
    <t>Memphis Business Academy Elementary School</t>
  </si>
  <si>
    <t>Memphis Business Academy High School</t>
  </si>
  <si>
    <t>Memphis Business Academy Middle</t>
  </si>
  <si>
    <t>Memphis College Preparatory</t>
  </si>
  <si>
    <t>Memphis Grizzlies Preparatory Charter School</t>
  </si>
  <si>
    <t>Memphis Rise Academy</t>
  </si>
  <si>
    <t>Memphis School of Excellence</t>
  </si>
  <si>
    <t>Memphis School of Excellence Elementary</t>
  </si>
  <si>
    <t>Memphis STEM Academy</t>
  </si>
  <si>
    <t>Memphis Virtual School</t>
  </si>
  <si>
    <t>Mitchell High</t>
  </si>
  <si>
    <t>Newberry Elementary</t>
  </si>
  <si>
    <t>Northaven Elementary</t>
  </si>
  <si>
    <t>Northwest Prep Academy</t>
  </si>
  <si>
    <t>Oak Forest Elementary</t>
  </si>
  <si>
    <t>Oakhaven Elementary</t>
  </si>
  <si>
    <t>Oakhaven High</t>
  </si>
  <si>
    <t>Oakhaven Middle</t>
  </si>
  <si>
    <t>Oakshire Elementary</t>
  </si>
  <si>
    <t>Overton High</t>
  </si>
  <si>
    <t>Peabody Elementary</t>
  </si>
  <si>
    <t>Power Center Academy Elementary School</t>
  </si>
  <si>
    <t>Power Center Academy High School</t>
  </si>
  <si>
    <t>Power Center Academy Middle</t>
  </si>
  <si>
    <t>Promise Academy</t>
  </si>
  <si>
    <t>Raleigh-Bartlett Meadows Elementary</t>
  </si>
  <si>
    <t>Raleigh-Egypt High</t>
  </si>
  <si>
    <t>Ridgeway High</t>
  </si>
  <si>
    <t>Ridgeway Middle</t>
  </si>
  <si>
    <t>Riverview Elementary/Middle</t>
  </si>
  <si>
    <t>Riverwood Elementary School</t>
  </si>
  <si>
    <t>Robert R. Church Elementary</t>
  </si>
  <si>
    <t>Ross Elementary</t>
  </si>
  <si>
    <t>Rozelle Elementary</t>
  </si>
  <si>
    <t>Scenic Hills Elementary</t>
  </si>
  <si>
    <t>Sea Isle Elementary</t>
  </si>
  <si>
    <t>Sharpe Elementary</t>
  </si>
  <si>
    <t>Sheffield Elementary</t>
  </si>
  <si>
    <t>Sheffield High</t>
  </si>
  <si>
    <t>Shelby Oaks Elementary</t>
  </si>
  <si>
    <t>Sherwood Elementary</t>
  </si>
  <si>
    <t>Sherwood Middle</t>
  </si>
  <si>
    <t>Snowden Elementary/Middle</t>
  </si>
  <si>
    <t>Soulsville Charter School</t>
  </si>
  <si>
    <t>South Park Elementary</t>
  </si>
  <si>
    <t>Southwind Elementary</t>
  </si>
  <si>
    <t>Southwind High</t>
  </si>
  <si>
    <t>Star Academy</t>
  </si>
  <si>
    <t>The Excel Center</t>
  </si>
  <si>
    <t>Treadwell Elementary</t>
  </si>
  <si>
    <t>Treadwell Middle School</t>
  </si>
  <si>
    <t>Trezevant Career and Technology Center</t>
  </si>
  <si>
    <t>Trezevant High</t>
  </si>
  <si>
    <t>Veritas College Preparatory</t>
  </si>
  <si>
    <t>Vision Preparatory Charter School</t>
  </si>
  <si>
    <t>Vollentine Elementary</t>
  </si>
  <si>
    <t>Wells Station Elementary</t>
  </si>
  <si>
    <t>Westhaven Elementary</t>
  </si>
  <si>
    <t>Westwood High</t>
  </si>
  <si>
    <t>White Station Elementary</t>
  </si>
  <si>
    <t>White Station High</t>
  </si>
  <si>
    <t>White Station Middle</t>
  </si>
  <si>
    <t>Whitehaven Elementary</t>
  </si>
  <si>
    <t>Whitehaven High</t>
  </si>
  <si>
    <t>William Herbert Brewster Elementary School</t>
  </si>
  <si>
    <t>Willow Oaks Elementary</t>
  </si>
  <si>
    <t>Winchester Elementary</t>
  </si>
  <si>
    <t>Winridge Elementary</t>
  </si>
  <si>
    <t>Wooddale High</t>
  </si>
  <si>
    <t>Woodstock Middle School</t>
  </si>
  <si>
    <t>ARLINGTON</t>
  </si>
  <si>
    <t>Arlington Elementary</t>
  </si>
  <si>
    <t>Arlington High</t>
  </si>
  <si>
    <t>Arlington Middle</t>
  </si>
  <si>
    <t>Donelson Elementary</t>
  </si>
  <si>
    <t>BARTLETT</t>
  </si>
  <si>
    <t>Altruria Elementary</t>
  </si>
  <si>
    <t>Appling Middle School</t>
  </si>
  <si>
    <t>Bartlett Elementary School</t>
  </si>
  <si>
    <t>Bartlett High School</t>
  </si>
  <si>
    <t>Bon Lin Elementary School</t>
  </si>
  <si>
    <t>Bon Lin Middle School</t>
  </si>
  <si>
    <t>Ellendale Elementary</t>
  </si>
  <si>
    <t>Elmore Park Middle School</t>
  </si>
  <si>
    <t>Oak Elementary</t>
  </si>
  <si>
    <t>Rivercrest Elementary</t>
  </si>
  <si>
    <t>COLLIERVILLE</t>
  </si>
  <si>
    <t>Bailey Station Elementary School</t>
  </si>
  <si>
    <t>Collierville Elementary School</t>
  </si>
  <si>
    <t>Collierville High School</t>
  </si>
  <si>
    <t>Collierville Middle School</t>
  </si>
  <si>
    <t>Crosswind Elementary School</t>
  </si>
  <si>
    <t>Sycamore Elementary School</t>
  </si>
  <si>
    <t>Tara Oaks Elementary School</t>
  </si>
  <si>
    <t>GERMANTOWN</t>
  </si>
  <si>
    <t>Dogwood Elementary School</t>
  </si>
  <si>
    <t>Farmington Elementary School</t>
  </si>
  <si>
    <t>Houston High School</t>
  </si>
  <si>
    <t>Houston Middle School</t>
  </si>
  <si>
    <t>Riverdale Elementary School</t>
  </si>
  <si>
    <t>LAKELAND</t>
  </si>
  <si>
    <t>Lakeland Elementary School</t>
  </si>
  <si>
    <t>MILLINGTON MUNICIPAL SCHOOLS</t>
  </si>
  <si>
    <t>SMITH COUNTY</t>
  </si>
  <si>
    <t>Carthage Elementary</t>
  </si>
  <si>
    <t>Defeated Elementary</t>
  </si>
  <si>
    <t>Forks River Elementary</t>
  </si>
  <si>
    <t>Gordonsville Elementary School</t>
  </si>
  <si>
    <t>Gordonsville High School</t>
  </si>
  <si>
    <t>New Middleton Elementary</t>
  </si>
  <si>
    <t>Smith County High School</t>
  </si>
  <si>
    <t>Smith County Middle School</t>
  </si>
  <si>
    <t>STEWART COUNTY</t>
  </si>
  <si>
    <t>Dover Elementary</t>
  </si>
  <si>
    <t>North Stewart Elementary</t>
  </si>
  <si>
    <t>Stewart Co High School</t>
  </si>
  <si>
    <t>Stewart County Adult High School</t>
  </si>
  <si>
    <t>Stewart County Middle School</t>
  </si>
  <si>
    <t>SULLIVAN COUNTY</t>
  </si>
  <si>
    <t>Bluff City Elementary</t>
  </si>
  <si>
    <t>Central Heights Elementary</t>
  </si>
  <si>
    <t>Emmett Elementary</t>
  </si>
  <si>
    <t>Holston Elementary</t>
  </si>
  <si>
    <t>Indian Springs Elementary</t>
  </si>
  <si>
    <t>Innovation Academy</t>
  </si>
  <si>
    <t>Ketron Elementary School</t>
  </si>
  <si>
    <t>Mary Hughes School</t>
  </si>
  <si>
    <t>Miller Perry Elementary</t>
  </si>
  <si>
    <t>Sullivan East High School</t>
  </si>
  <si>
    <t>BRISTOL</t>
  </si>
  <si>
    <t>Anderson Elementary</t>
  </si>
  <si>
    <t>Avoca Elementary</t>
  </si>
  <si>
    <t>Fairmount Elementary</t>
  </si>
  <si>
    <t>Haynesfield Elementary</t>
  </si>
  <si>
    <t>Holston View Elementary</t>
  </si>
  <si>
    <t>Tennessee High School</t>
  </si>
  <si>
    <t>Tennessee Online Public School</t>
  </si>
  <si>
    <t>KINGSPORT</t>
  </si>
  <si>
    <t>Abraham Lincoln Elementary School</t>
  </si>
  <si>
    <t>Andrew Johnson Elementary School</t>
  </si>
  <si>
    <t>Dobyns - Bennett High School</t>
  </si>
  <si>
    <t>George Washington Elementary School</t>
  </si>
  <si>
    <t>John Adams Elementary School</t>
  </si>
  <si>
    <t>John F. Kennedy Elementary School</t>
  </si>
  <si>
    <t>John Sevier Middle School</t>
  </si>
  <si>
    <t>Palmer Early Learning Center</t>
  </si>
  <si>
    <t>Ross N. Robinson Middle School</t>
  </si>
  <si>
    <t>Theodore Roosevelt Elementary School</t>
  </si>
  <si>
    <t>Thomas Jefferson Elementary School</t>
  </si>
  <si>
    <t>SUMNER COUNTY</t>
  </si>
  <si>
    <t>Beech Elementary</t>
  </si>
  <si>
    <t>Beech Sr High School</t>
  </si>
  <si>
    <t>Benny C. Bills Elementary School</t>
  </si>
  <si>
    <t>Bethpage Elementary</t>
  </si>
  <si>
    <t>Clyde Riggs Elementary</t>
  </si>
  <si>
    <t>Dr. William Burrus Elementary at Drakes Creek</t>
  </si>
  <si>
    <t>E B Wilson</t>
  </si>
  <si>
    <t>Gallatin Senior High School</t>
  </si>
  <si>
    <t>Gene W. Brown Elementary</t>
  </si>
  <si>
    <t>George A Whitten Elementary</t>
  </si>
  <si>
    <t>Guild Elementary</t>
  </si>
  <si>
    <t>Harold B. Williams Elementary School</t>
  </si>
  <si>
    <t>Hendersonville High School</t>
  </si>
  <si>
    <t>Howard Elementary</t>
  </si>
  <si>
    <t>Indian Lake Elementary</t>
  </si>
  <si>
    <t>J W Wiseman Elementary</t>
  </si>
  <si>
    <t>Jack Anderson Elementary</t>
  </si>
  <si>
    <t>Joe Shafer Middle School</t>
  </si>
  <si>
    <t>Knox Doss Middle School at Drakes Creek</t>
  </si>
  <si>
    <t>Lakeside Park Elementary</t>
  </si>
  <si>
    <t>Madison Creek Elementary</t>
  </si>
  <si>
    <t>Merrol Hyde Magnet School</t>
  </si>
  <si>
    <t>Millersville Elementary</t>
  </si>
  <si>
    <t>Nannie Berry Elementary</t>
  </si>
  <si>
    <t>North Sumner Elementary</t>
  </si>
  <si>
    <t>Portland East Middle School</t>
  </si>
  <si>
    <t>Portland Gateview Elementary School</t>
  </si>
  <si>
    <t>Portland High School</t>
  </si>
  <si>
    <t>Portland West Middle School</t>
  </si>
  <si>
    <t>R T Fisher Alternative</t>
  </si>
  <si>
    <t>Robert E Ellis Middle</t>
  </si>
  <si>
    <t>Rucker Stewart Middle</t>
  </si>
  <si>
    <t>Station Camp Elementary</t>
  </si>
  <si>
    <t>Station Camp High School</t>
  </si>
  <si>
    <t>Station Camp Middle School</t>
  </si>
  <si>
    <t>Sumner County Middle College High School</t>
  </si>
  <si>
    <t>Sumner County Middle Technical College High School at Portland</t>
  </si>
  <si>
    <t>T. W. Hunter Middle School</t>
  </si>
  <si>
    <t>Union Elementary School</t>
  </si>
  <si>
    <t>V G Hawkins Middle School</t>
  </si>
  <si>
    <t>Vena Stuart Elementary</t>
  </si>
  <si>
    <t>Walton Ferry Elementary</t>
  </si>
  <si>
    <t>Watt Hardison Elementary</t>
  </si>
  <si>
    <t>Westmoreland Elementary</t>
  </si>
  <si>
    <t>Westmoreland High School</t>
  </si>
  <si>
    <t>Westmoreland Middle School</t>
  </si>
  <si>
    <t>White House High School</t>
  </si>
  <si>
    <t>White House Middle School</t>
  </si>
  <si>
    <t>TIPTON COUNTY</t>
  </si>
  <si>
    <t>Atoka Elementary School</t>
  </si>
  <si>
    <t>Austin Peay Elementary School</t>
  </si>
  <si>
    <t>Brighton Elementary</t>
  </si>
  <si>
    <t>Brighton High School</t>
  </si>
  <si>
    <t>Brighton Middle School</t>
  </si>
  <si>
    <t>Covington High School</t>
  </si>
  <si>
    <t>Crestview Elementary</t>
  </si>
  <si>
    <t>Crestview Middle School</t>
  </si>
  <si>
    <t>Drummonds Elementary</t>
  </si>
  <si>
    <t>Munford Elementary</t>
  </si>
  <si>
    <t>Munford High School</t>
  </si>
  <si>
    <t>Munford Middle School</t>
  </si>
  <si>
    <t>Tipton County Alternative Learning Center</t>
  </si>
  <si>
    <t>TROUSDALE COUNTY</t>
  </si>
  <si>
    <t>Jim Satterfield Middle School</t>
  </si>
  <si>
    <t>Trousdale Co Elementary</t>
  </si>
  <si>
    <t>Trousdale Co High School</t>
  </si>
  <si>
    <t>UNICOI COUNTY</t>
  </si>
  <si>
    <t>Love Chapel Elementary</t>
  </si>
  <si>
    <t>Temple Hill Elementary</t>
  </si>
  <si>
    <t>Unicoi Co High School</t>
  </si>
  <si>
    <t>Unicoi Co Middle School</t>
  </si>
  <si>
    <t>Unicoi Elementary</t>
  </si>
  <si>
    <t>UNION COUNTY</t>
  </si>
  <si>
    <t>Elementary Middle Alternative</t>
  </si>
  <si>
    <t>H Maynard Middle School</t>
  </si>
  <si>
    <t>Luttrell Elementary</t>
  </si>
  <si>
    <t>Maynardville Elementary</t>
  </si>
  <si>
    <t>Paulette Elementary School</t>
  </si>
  <si>
    <t>Sharps Chapel Elementary</t>
  </si>
  <si>
    <t>Tennessee Virtual Academy</t>
  </si>
  <si>
    <t>Union County Alternative Center</t>
  </si>
  <si>
    <t>Union County High School</t>
  </si>
  <si>
    <t>VAN BUREN COUNTY</t>
  </si>
  <si>
    <t>Spencer Elementary</t>
  </si>
  <si>
    <t>Van Buren Co High School</t>
  </si>
  <si>
    <t>WARREN COUNTY</t>
  </si>
  <si>
    <t>Bobby Ray Memorial</t>
  </si>
  <si>
    <t>Centertown Elementary</t>
  </si>
  <si>
    <t>Dibrell Elementary</t>
  </si>
  <si>
    <t>Eastside Elementary</t>
  </si>
  <si>
    <t>Hickory Creek School</t>
  </si>
  <si>
    <t>Irving College Elementary</t>
  </si>
  <si>
    <t>Morrison Elementary</t>
  </si>
  <si>
    <t>Warren County Alternative Academy</t>
  </si>
  <si>
    <t>Warren County High School</t>
  </si>
  <si>
    <t>Warren County Middle School</t>
  </si>
  <si>
    <t>WASHINGTON COUNTY</t>
  </si>
  <si>
    <t>Daniel Boone High School</t>
  </si>
  <si>
    <t>David Crockett High School</t>
  </si>
  <si>
    <t>Fall Branch Elementary</t>
  </si>
  <si>
    <t>Grandview Elementary School</t>
  </si>
  <si>
    <t>Gray Elementary School</t>
  </si>
  <si>
    <t>Jonesborough Elementary</t>
  </si>
  <si>
    <t>Jonesborough Middle School</t>
  </si>
  <si>
    <t>Lamar Elementary</t>
  </si>
  <si>
    <t>Ridgeview Elementary School</t>
  </si>
  <si>
    <t>South Central Elementary</t>
  </si>
  <si>
    <t>Sulphur Springs Elementary</t>
  </si>
  <si>
    <t>Tennessee Virtual Learning Academy</t>
  </si>
  <si>
    <t>University School</t>
  </si>
  <si>
    <t>Washington County Adult High School</t>
  </si>
  <si>
    <t>West View School</t>
  </si>
  <si>
    <t>JOHNSON CITY</t>
  </si>
  <si>
    <t>Fairmont Elementary</t>
  </si>
  <si>
    <t>Lake Ridge Elementary</t>
  </si>
  <si>
    <t>Liberty Bell Middle School</t>
  </si>
  <si>
    <t>North Side Elementary</t>
  </si>
  <si>
    <t>Science Hill High School</t>
  </si>
  <si>
    <t>Towne Acres Elementary</t>
  </si>
  <si>
    <t>WAYNE COUNTY</t>
  </si>
  <si>
    <t>Collinwood Elementary</t>
  </si>
  <si>
    <t>Collinwood High School</t>
  </si>
  <si>
    <t>Collinwood Middle School</t>
  </si>
  <si>
    <t>Frank Hughes School</t>
  </si>
  <si>
    <t>Wayne County High School</t>
  </si>
  <si>
    <t>Wayne County Technology Center</t>
  </si>
  <si>
    <t>Waynesboro Elementary</t>
  </si>
  <si>
    <t>Waynesboro Middle School</t>
  </si>
  <si>
    <t>WEAKLEY COUNTY</t>
  </si>
  <si>
    <t>Dresden Elementary</t>
  </si>
  <si>
    <t>Dresden High School</t>
  </si>
  <si>
    <t>Dresden Middle School</t>
  </si>
  <si>
    <t>Gleason School</t>
  </si>
  <si>
    <t>Greenfield School</t>
  </si>
  <si>
    <t>Martin Elementary</t>
  </si>
  <si>
    <t>Martin Middle School</t>
  </si>
  <si>
    <t>Martin Primary</t>
  </si>
  <si>
    <t>Sharon School</t>
  </si>
  <si>
    <t>Westview High School</t>
  </si>
  <si>
    <t>WHITE COUNTY</t>
  </si>
  <si>
    <t>Bon De Croft Elementary</t>
  </si>
  <si>
    <t>Cassville Elementary</t>
  </si>
  <si>
    <t>Doyle Elementary</t>
  </si>
  <si>
    <t>Findlay Elementary</t>
  </si>
  <si>
    <t>Northfield Elementary School</t>
  </si>
  <si>
    <t>White Co Middle School</t>
  </si>
  <si>
    <t>White County High School</t>
  </si>
  <si>
    <t>Woodland Park Elementary</t>
  </si>
  <si>
    <t>WILLIAMSON COUNTY</t>
  </si>
  <si>
    <t>Allendale Elementary School</t>
  </si>
  <si>
    <t>Bethesda Elementary</t>
  </si>
  <si>
    <t>Brentwood High School</t>
  </si>
  <si>
    <t>Brentwood Middle School</t>
  </si>
  <si>
    <t>Centennial High School</t>
  </si>
  <si>
    <t>Chapman's Retreat Elementary</t>
  </si>
  <si>
    <t>Clovercroft Elementary School</t>
  </si>
  <si>
    <t>College Grove Elementary</t>
  </si>
  <si>
    <t>Crockett Elementary</t>
  </si>
  <si>
    <t>Edmondson Elementary</t>
  </si>
  <si>
    <t>Fairview High School</t>
  </si>
  <si>
    <t>Fairview Middle School</t>
  </si>
  <si>
    <t>Franklin High School</t>
  </si>
  <si>
    <t>Fred J Page High School</t>
  </si>
  <si>
    <t>Fred J Page Middle School</t>
  </si>
  <si>
    <t>Grassland Elementary</t>
  </si>
  <si>
    <t>Grassland Middle School</t>
  </si>
  <si>
    <t>Heritage Elementary</t>
  </si>
  <si>
    <t>Hillsboro Elementary/ Middle School</t>
  </si>
  <si>
    <t>Hunters Bend Elementary</t>
  </si>
  <si>
    <t>Independence High School</t>
  </si>
  <si>
    <t>Kenrose Elementary</t>
  </si>
  <si>
    <t>Lipscomb Elementary</t>
  </si>
  <si>
    <t>Longview Elementary School</t>
  </si>
  <si>
    <t>Mill Creek Elementary School</t>
  </si>
  <si>
    <t>Mill Creek Middle School</t>
  </si>
  <si>
    <t>Nolensville Elementary</t>
  </si>
  <si>
    <t>Nolensville High School</t>
  </si>
  <si>
    <t>Oak View Elem School</t>
  </si>
  <si>
    <t>Pearre Creek Elementary School</t>
  </si>
  <si>
    <t>Ravenwood High School</t>
  </si>
  <si>
    <t>Renaissance High School</t>
  </si>
  <si>
    <t>Scales Elementary</t>
  </si>
  <si>
    <t>Spring Station Middle School</t>
  </si>
  <si>
    <t>Summit High School</t>
  </si>
  <si>
    <t>Sunset Elementary School</t>
  </si>
  <si>
    <t>Sunset Middle School</t>
  </si>
  <si>
    <t>Trinity Elementary</t>
  </si>
  <si>
    <t>Walnut Grove Elementary</t>
  </si>
  <si>
    <t>Winstead Elementary School</t>
  </si>
  <si>
    <t>Woodland Middle School</t>
  </si>
  <si>
    <t>FRANKLIN SSD</t>
  </si>
  <si>
    <t>Franklin Elementary</t>
  </si>
  <si>
    <t>Freedom Intermediate</t>
  </si>
  <si>
    <t>Freedom Middle School</t>
  </si>
  <si>
    <t>Johnson Elementary</t>
  </si>
  <si>
    <t>Moore Elementary</t>
  </si>
  <si>
    <t>Poplar Grove 5-8</t>
  </si>
  <si>
    <t>Poplar Grove K-4</t>
  </si>
  <si>
    <t>WILSON COUNTY</t>
  </si>
  <si>
    <t>Carroll Oakland Elementary</t>
  </si>
  <si>
    <t>Elzie D Patton Elementary School</t>
  </si>
  <si>
    <t>Gladeville Elementary</t>
  </si>
  <si>
    <t>Lakeview Elementary School</t>
  </si>
  <si>
    <t>Lebanon High School</t>
  </si>
  <si>
    <t>Mt. Juliet Elementary</t>
  </si>
  <si>
    <t>Mt. Juliet High School</t>
  </si>
  <si>
    <t>Mt. Juliet Middle School</t>
  </si>
  <si>
    <t>Rutland Elementary</t>
  </si>
  <si>
    <t>Springdale Elementary School</t>
  </si>
  <si>
    <t>Stoner Creek Elementary</t>
  </si>
  <si>
    <t>Tuckers Crossroads Elementary</t>
  </si>
  <si>
    <t>W A Wright Elementary</t>
  </si>
  <si>
    <t>Watertown Elementary</t>
  </si>
  <si>
    <t>Watertown High School</t>
  </si>
  <si>
    <t>Watertown Middle School</t>
  </si>
  <si>
    <t>West Wilson Middle School</t>
  </si>
  <si>
    <t>Wilson Central High School</t>
  </si>
  <si>
    <t>Wilson Co Adult High School</t>
  </si>
  <si>
    <t>LEBANON</t>
  </si>
  <si>
    <t>Byars Dowdy Elementary</t>
  </si>
  <si>
    <t>Castle Heights Elementary</t>
  </si>
  <si>
    <t>Coles Ferry Elementary</t>
  </si>
  <si>
    <t>Walter J. Baird Middle School</t>
  </si>
  <si>
    <t>Winfree Bryant Middle School</t>
  </si>
  <si>
    <t>Trousdale Turner Correctional Center</t>
  </si>
  <si>
    <t>Bluff City High School</t>
  </si>
  <si>
    <r>
      <rPr>
        <b/>
        <sz val="18"/>
        <color theme="1"/>
        <rFont val="PermianSlabSerifTypeface"/>
        <family val="3"/>
      </rPr>
      <t xml:space="preserve">Student Health Report Card </t>
    </r>
    <r>
      <rPr>
        <b/>
        <sz val="16"/>
        <color theme="1"/>
        <rFont val="PermianSlabSerifTypeface"/>
        <family val="3"/>
      </rPr>
      <t xml:space="preserve">
</t>
    </r>
    <r>
      <rPr>
        <b/>
        <sz val="14"/>
        <color theme="1"/>
        <rFont val="PermianSlabSerifTypeface"/>
        <family val="3"/>
      </rPr>
      <t xml:space="preserve">2016-2017 </t>
    </r>
  </si>
  <si>
    <t xml:space="preserve">The purpose of these screenings is to provide you with an overview of the student's current health. This screening is not a diagnosis and should not be consider a medical examination. It is advise that the student receive regular wellness check-ups with his/her pediatrician as deemed necessary. </t>
  </si>
  <si>
    <t>Alfredo Ramirez</t>
  </si>
  <si>
    <t xml:space="preserve">  10/17/1985</t>
  </si>
  <si>
    <t>Blood Pressure</t>
  </si>
  <si>
    <t>Humboldt High School</t>
  </si>
  <si>
    <t xml:space="preserve">  Male</t>
  </si>
  <si>
    <t xml:space="preserve">      Body Mass Index</t>
  </si>
  <si>
    <t xml:space="preserve">  175 lbs.</t>
  </si>
  <si>
    <t xml:space="preserve">  60 in.</t>
  </si>
  <si>
    <t>9500 Some Street Apt E15
Humboldt, TN 38343</t>
  </si>
  <si>
    <t xml:space="preserve">  10/4/2016</t>
  </si>
  <si>
    <t>Blood Pressure Screening</t>
  </si>
  <si>
    <t>Body Mass Index Screening</t>
  </si>
  <si>
    <t>Blood pressure is the force of blood pushing against the walls of your arteries, which carry blood from your heart to other parts of your body. Blood pressure normally rises and falls throughout the day. But if it stays high for a long time, it can damage your heart and lead to health problems.</t>
  </si>
  <si>
    <t>Body Mass Index (BMI) is a person's weight in kilograms divided by the square of height in meters For children and teens, BMI is age- and sex-specific and is often referred to as BMI-for-age. In children, a high amount of body fat can lead to weight-related diseases and other health issues and being underweight can also put one at risk for health issues.</t>
  </si>
  <si>
    <t>Blood Pressure (BP) Category</t>
  </si>
  <si>
    <t>If the student's Body Mass Index (BMI)…</t>
  </si>
  <si>
    <t>Is below 16.507</t>
  </si>
  <si>
    <t>BLOOD PRESSURE</t>
  </si>
  <si>
    <t>BLOOD PRESSURE CATEGORY</t>
  </si>
  <si>
    <r>
      <t xml:space="preserve">then the student may be </t>
    </r>
    <r>
      <rPr>
        <b/>
        <sz val="10"/>
        <color theme="1"/>
        <rFont val="Calibri"/>
        <family val="2"/>
        <scheme val="minor"/>
      </rPr>
      <t>Underweight.</t>
    </r>
  </si>
  <si>
    <t>Is at OR above 16.507 but below 23.38657</t>
  </si>
  <si>
    <r>
      <t xml:space="preserve">then the student may be </t>
    </r>
    <r>
      <rPr>
        <b/>
        <sz val="10"/>
        <color theme="1"/>
        <rFont val="Calibri"/>
        <family val="2"/>
        <scheme val="minor"/>
      </rPr>
      <t>Normal weight.</t>
    </r>
  </si>
  <si>
    <t>Is at OR above 23.38657 but below 26.77374</t>
  </si>
  <si>
    <r>
      <t xml:space="preserve">then the student may be </t>
    </r>
    <r>
      <rPr>
        <b/>
        <sz val="10"/>
        <color theme="1"/>
        <rFont val="Calibri"/>
        <family val="2"/>
        <scheme val="minor"/>
      </rPr>
      <t>Overweight.</t>
    </r>
  </si>
  <si>
    <t>Is at OR above 26.77374</t>
  </si>
  <si>
    <r>
      <t xml:space="preserve">then the student may be </t>
    </r>
    <r>
      <rPr>
        <b/>
        <sz val="10"/>
        <color theme="1"/>
        <rFont val="Calibri"/>
        <family val="2"/>
        <scheme val="minor"/>
      </rPr>
      <t>Obese.</t>
    </r>
  </si>
  <si>
    <t>Pre-Hypertension</t>
  </si>
  <si>
    <t>If the student failed any of these screenings it suggested that you follow-up with his/her pediatrician.</t>
  </si>
  <si>
    <r>
      <rPr>
        <b/>
        <sz val="9"/>
        <color theme="1"/>
        <rFont val="Calibri"/>
        <family val="2"/>
        <scheme val="minor"/>
      </rPr>
      <t>Instructions:</t>
    </r>
    <r>
      <rPr>
        <sz val="9"/>
        <color theme="1"/>
        <rFont val="Calibri"/>
        <family val="2"/>
        <scheme val="minor"/>
      </rPr>
      <t xml:space="preserve"> Find where the student's systolic BP is located on left side of the graph and then find where the diastolic is located on the right side of the graph. Select the highest category (with normal being the lowest and Stage 2 being the highest). </t>
    </r>
  </si>
  <si>
    <t>Failed</t>
  </si>
  <si>
    <t>Dental</t>
  </si>
  <si>
    <t>Passed</t>
  </si>
  <si>
    <t xml:space="preserve">    Color Vision</t>
  </si>
  <si>
    <t xml:space="preserve">PACER 15m </t>
  </si>
  <si>
    <t>PACER 20m</t>
  </si>
  <si>
    <t>Gender Code</t>
  </si>
  <si>
    <t>Age in Years</t>
  </si>
  <si>
    <t>V02 Max</t>
  </si>
  <si>
    <t>Low Fitness Level</t>
  </si>
  <si>
    <t>High Fitness Level</t>
  </si>
  <si>
    <t>Fitness Level</t>
  </si>
  <si>
    <t>Count of School Name</t>
  </si>
  <si>
    <t>District Name</t>
  </si>
  <si>
    <t>PreHT</t>
  </si>
  <si>
    <t>58.7.</t>
  </si>
  <si>
    <t xml:space="preserve"> F</t>
  </si>
  <si>
    <t>B49 A49</t>
  </si>
  <si>
    <t xml:space="preserve"> 181.2 lbs.</t>
  </si>
  <si>
    <t>MEMPHIS-SHELBY COUNTY SCHOOLS</t>
  </si>
  <si>
    <t>WEST TENNESSEE SCHOOL FOR THE DEAF</t>
  </si>
  <si>
    <t>ALVIN C YORK INSTITUTE</t>
  </si>
  <si>
    <t>TENNESSEE SCHOOL FOR BLIND</t>
  </si>
  <si>
    <t>TENNESSEE SCHOOLS FOR THE DEAF</t>
  </si>
  <si>
    <t>DEPARTMENT OF CHILDREN'S SERVICES EDUCATION DIVISION</t>
  </si>
  <si>
    <t>DEPARTMENT OF CORRECTION</t>
  </si>
  <si>
    <t>DEPT OF MENTAL HEALTH</t>
  </si>
  <si>
    <t>ACHIEVEMENT SCHOOL DISTRICT</t>
  </si>
  <si>
    <t>TENNESSEE PUBLIC CHARTER SCHOOL COMMISSION</t>
  </si>
  <si>
    <t>Anderson County Career Technical Center</t>
  </si>
  <si>
    <t>Anderson County Head Start / Preschool</t>
  </si>
  <si>
    <t>Anderson County Innovation Academy</t>
  </si>
  <si>
    <t>Preschool</t>
  </si>
  <si>
    <t>Bedford County Virtual School</t>
  </si>
  <si>
    <t>Thomas Magnet School</t>
  </si>
  <si>
    <t>Eagleton 1 Head Start</t>
  </si>
  <si>
    <t>Eagleton College and Career Academy</t>
  </si>
  <si>
    <t>Samuel Everett School of Innovation</t>
  </si>
  <si>
    <t>Maryville Virtual School</t>
  </si>
  <si>
    <t>PIE Innovation Center</t>
  </si>
  <si>
    <t>Candy's Creek Cherokee Elementary School</t>
  </si>
  <si>
    <t>North Cumberland Online School</t>
  </si>
  <si>
    <t>Cannon County Elementary School</t>
  </si>
  <si>
    <t>Cannon County Middle School</t>
  </si>
  <si>
    <t>Cannon North Elementary School</t>
  </si>
  <si>
    <t>Cannon South Elementary School</t>
  </si>
  <si>
    <t>Northwest Head Start - Huntingdon</t>
  </si>
  <si>
    <t>Carter County Online Academy</t>
  </si>
  <si>
    <t>Cheatham County Virtual School</t>
  </si>
  <si>
    <t>Pegram Elementary Fine Arts Magnet School</t>
  </si>
  <si>
    <t>Claiborne Virtual Learning Academy</t>
  </si>
  <si>
    <t>Coffee County Virtual Academy</t>
  </si>
  <si>
    <t>Tullahoma Virtual Academy</t>
  </si>
  <si>
    <t>Aventura Community School</t>
  </si>
  <si>
    <t>Cambridge Early Learning Center</t>
  </si>
  <si>
    <t>Casa Azafran Early Learning Center</t>
  </si>
  <si>
    <t>Eagle View Elementary School</t>
  </si>
  <si>
    <t>Early College High School</t>
  </si>
  <si>
    <t>Ida B. Wells Elementary</t>
  </si>
  <si>
    <t>Isaiah T. Creswell Middle School of the Arts</t>
  </si>
  <si>
    <t>Ivanetta H. Davis Learning Center at Bordeaux</t>
  </si>
  <si>
    <t>KIPP Academy Nashville</t>
  </si>
  <si>
    <t>KIPP Nashville Collegiate High School</t>
  </si>
  <si>
    <t>LEAD Cameron</t>
  </si>
  <si>
    <t>LEAD Southeast</t>
  </si>
  <si>
    <t>Martha O' Bryan Center</t>
  </si>
  <si>
    <t>MNPS Virtual School</t>
  </si>
  <si>
    <t>Mt. View Elementary</t>
  </si>
  <si>
    <t>Murrell at Glenn School</t>
  </si>
  <si>
    <t>Ross Early Learning Center</t>
  </si>
  <si>
    <t>Susan Gray School</t>
  </si>
  <si>
    <t>Wayne Reed Child Care Center</t>
  </si>
  <si>
    <t>Burns Middle School</t>
  </si>
  <si>
    <t>Dickson County Distance Learning Academy</t>
  </si>
  <si>
    <t>Special Services</t>
  </si>
  <si>
    <t>Fayette County Virtual Learning Academy</t>
  </si>
  <si>
    <t>North Middle School</t>
  </si>
  <si>
    <t>Milan High School Academy</t>
  </si>
  <si>
    <t>South Gibson County Elementary School</t>
  </si>
  <si>
    <t>South Gibson County Middle School</t>
  </si>
  <si>
    <t>Greene Online Academy of Learning</t>
  </si>
  <si>
    <t>North Greene Middle School</t>
  </si>
  <si>
    <t>Small Miracles - Holston U. M. Home For Children</t>
  </si>
  <si>
    <t>South Greene Middle School</t>
  </si>
  <si>
    <t>The Children's Center - Holston U. M. Home For Children</t>
  </si>
  <si>
    <t>West Greene Middle Schools</t>
  </si>
  <si>
    <t>Greene Technology Center</t>
  </si>
  <si>
    <t>Tennessee Online Public School at Greeneville</t>
  </si>
  <si>
    <t>Battle Academy For Teaching Learning</t>
  </si>
  <si>
    <t>Chattanooga Charter School of Excellence High</t>
  </si>
  <si>
    <t>Chattanooga Charter School of Excellence Middle</t>
  </si>
  <si>
    <t>Chattanooga Preparatory School</t>
  </si>
  <si>
    <t>Chattanooga School For Arts And Sciences Upper</t>
  </si>
  <si>
    <t>Chattanooga School For The Arts And Science Lower</t>
  </si>
  <si>
    <t>East Hamilton High School</t>
  </si>
  <si>
    <t>East Hamilton Middle School</t>
  </si>
  <si>
    <t>Howard Connect Academy</t>
  </si>
  <si>
    <t>Ivy Academy's Skillern Elementary</t>
  </si>
  <si>
    <t>Montessori Elementary at Highland Park</t>
  </si>
  <si>
    <t>Tommie F. Brown Academy</t>
  </si>
  <si>
    <t>Hancock County Early Learning Center</t>
  </si>
  <si>
    <t>Hawkins County Virtual Academy</t>
  </si>
  <si>
    <t>Pathways Alternative School</t>
  </si>
  <si>
    <t>Haywood County Virtual Academy</t>
  </si>
  <si>
    <t>Sunny Hill Intermediate School</t>
  </si>
  <si>
    <t>Henry County Virtual Academy</t>
  </si>
  <si>
    <t>Hickman County Learning Academy</t>
  </si>
  <si>
    <t>Houston County Adult High School</t>
  </si>
  <si>
    <t>Houston County Virtual Academy</t>
  </si>
  <si>
    <t>Dandridge Head Start</t>
  </si>
  <si>
    <t>Jefferson Virtual Academy</t>
  </si>
  <si>
    <t>Tennessee Connections Academy Johnson County 9-12</t>
  </si>
  <si>
    <t>Tennessee Connections Academy Johnson County K-8</t>
  </si>
  <si>
    <t>Ft Sanders Education Development Center</t>
  </si>
  <si>
    <t>Gibbs Middle School</t>
  </si>
  <si>
    <t>Hardin Valley Middle School</t>
  </si>
  <si>
    <t>KCS Virtual Elementary School</t>
  </si>
  <si>
    <t>KCS Virtual High School</t>
  </si>
  <si>
    <t>KCS Virtual Middle School</t>
  </si>
  <si>
    <t>Montgomery Village Child Development Center, Inc.</t>
  </si>
  <si>
    <t>Sam E. Hill Primary School</t>
  </si>
  <si>
    <t>Pioneer Virtual Academy</t>
  </si>
  <si>
    <t>Lincoln Central Academy</t>
  </si>
  <si>
    <t>Lincoln Central Virtual Academy</t>
  </si>
  <si>
    <t>The iLearn Institute at Lenoir City Schools</t>
  </si>
  <si>
    <t>Adamsville High School</t>
  </si>
  <si>
    <t>McNairy County Adult Learning Center</t>
  </si>
  <si>
    <t>McNairy County Virtual School K-12</t>
  </si>
  <si>
    <t>Jackson Academic STEAM Academy</t>
  </si>
  <si>
    <t>Jackson Central Merry High School</t>
  </si>
  <si>
    <t>Jackson Central Merry Middle School</t>
  </si>
  <si>
    <t>Nova Early Learning Center</t>
  </si>
  <si>
    <t>Parkview Prep Academy</t>
  </si>
  <si>
    <t>Marion Virtual Elementary School</t>
  </si>
  <si>
    <t>Battle Creek Elementary School</t>
  </si>
  <si>
    <t>Battle Creek Middle School</t>
  </si>
  <si>
    <t>Virtual Academy of Maury County</t>
  </si>
  <si>
    <t>Monroe County Virtual School</t>
  </si>
  <si>
    <t>CMCSS Adult High School</t>
  </si>
  <si>
    <t>CMCSS K-12 Virtual School</t>
  </si>
  <si>
    <t>Kirkwood Middle</t>
  </si>
  <si>
    <t>Spanish Immersion @ Barksdale</t>
  </si>
  <si>
    <t>Overton County Virtual School</t>
  </si>
  <si>
    <t>Perry County Virtual School</t>
  </si>
  <si>
    <t>Polk Innovative Learning Academy</t>
  </si>
  <si>
    <t>Putnam County VITAL</t>
  </si>
  <si>
    <t>T T U Child Development Lab</t>
  </si>
  <si>
    <t>Roane County Virtual Academy</t>
  </si>
  <si>
    <t>Innovation Academy of Robertson County</t>
  </si>
  <si>
    <t>Robertson County Adult High School</t>
  </si>
  <si>
    <t>Robertson County Phoenix Academy</t>
  </si>
  <si>
    <t>Plainview Elementary School</t>
  </si>
  <si>
    <t>Rockvale High School</t>
  </si>
  <si>
    <t>Rocky Fork Elementary School</t>
  </si>
  <si>
    <t>Rutherford County Virtual School</t>
  </si>
  <si>
    <t>Salem Elementary School</t>
  </si>
  <si>
    <t>Douglas Dam Head Start</t>
  </si>
  <si>
    <t>Gatlinburg Pittman Junior High</t>
  </si>
  <si>
    <t>Pigeon Forge Intermediate</t>
  </si>
  <si>
    <t>Pigeon Forge Junior High School</t>
  </si>
  <si>
    <t>Sevier County Virtual Academy</t>
  </si>
  <si>
    <t>Seymour Junior High</t>
  </si>
  <si>
    <t>Beacon College Preparatory</t>
  </si>
  <si>
    <t>Believe Memphis Academy Charter School</t>
  </si>
  <si>
    <t>Bluebird Learning Center</t>
  </si>
  <si>
    <t>Campus Kids Corner</t>
  </si>
  <si>
    <t>Campus School</t>
  </si>
  <si>
    <t>Carver College and Career Academy</t>
  </si>
  <si>
    <t>Compass Community School, Berclair Campus</t>
  </si>
  <si>
    <t>Compass Community School, Binghampton Campus</t>
  </si>
  <si>
    <t>Compass Community School, Frayser Campus</t>
  </si>
  <si>
    <t>Compass Community School, Hickory Hill Campus</t>
  </si>
  <si>
    <t>Compass Community School, Midtown Campus</t>
  </si>
  <si>
    <t>Compass Community School, Orange Mound Campus</t>
  </si>
  <si>
    <t>Crosstown High School</t>
  </si>
  <si>
    <t>Dexter School</t>
  </si>
  <si>
    <t>Early Childhood Education</t>
  </si>
  <si>
    <t>Early Childhood Programs</t>
  </si>
  <si>
    <t>Ernestine Rivers Child Care Center</t>
  </si>
  <si>
    <t>Frayser-Corning Elementary</t>
  </si>
  <si>
    <t>Freedom Prep Elementary - Millbranch</t>
  </si>
  <si>
    <t>Freedom Prep Elementary - Parkrose</t>
  </si>
  <si>
    <t>Freedom Prep Middle - Brownlee</t>
  </si>
  <si>
    <t>Freedom Preparatory Academy Flagship</t>
  </si>
  <si>
    <t>Geeter School</t>
  </si>
  <si>
    <t>Georgian Hills Elementary</t>
  </si>
  <si>
    <t>Hamilton School</t>
  </si>
  <si>
    <t>Hooks Dimmick Child Care Center</t>
  </si>
  <si>
    <t>Horn Lake Road Learning Center</t>
  </si>
  <si>
    <t>Jessie Mahan Day Care Center</t>
  </si>
  <si>
    <t>Journey East Academy</t>
  </si>
  <si>
    <t>Kids School Early Childhood Development Center</t>
  </si>
  <si>
    <t>Kingsbury Career Technology Center</t>
  </si>
  <si>
    <t>KIPP Memphis Academy Middle</t>
  </si>
  <si>
    <t>Medical District High School</t>
  </si>
  <si>
    <t>Memphis Academy Of Science Engineering Middle/High</t>
  </si>
  <si>
    <t>Memphis Business Academy Hickory Hill Elementary School</t>
  </si>
  <si>
    <t>Memphis Business Academy Hickory Hill Middle School</t>
  </si>
  <si>
    <t>Memphis Delta Preparatory</t>
  </si>
  <si>
    <t>Memphis Learning Academy</t>
  </si>
  <si>
    <t>Memphis Merit Academy</t>
  </si>
  <si>
    <t>Memphis School of Excellence Cordova</t>
  </si>
  <si>
    <t>Memphis School of Excellence Elementary Cordova</t>
  </si>
  <si>
    <t>Mt. Pisgah Middle/High</t>
  </si>
  <si>
    <t>Nat Burning Orange Mound Day Nursery Learning, Inc.</t>
  </si>
  <si>
    <t>Parkway Village Elementary</t>
  </si>
  <si>
    <t>Perea Elementary School</t>
  </si>
  <si>
    <t>Power Center Academy Elementary - Southeast</t>
  </si>
  <si>
    <t>Power Center Academy Middle - Southeast</t>
  </si>
  <si>
    <t>Primary Prepatory</t>
  </si>
  <si>
    <t>Raleigh Egypt Middle School</t>
  </si>
  <si>
    <t>Ridgeway Early Learning Center</t>
  </si>
  <si>
    <t>Sheffield Career Technology Center</t>
  </si>
  <si>
    <t>Shrine School</t>
  </si>
  <si>
    <t>Southern Avenue Charter School Of Academic Excellence Creative Arts</t>
  </si>
  <si>
    <t>Southwest Career Technology Center</t>
  </si>
  <si>
    <t>University High School</t>
  </si>
  <si>
    <t>University Middle</t>
  </si>
  <si>
    <t>Whitney Elementary</t>
  </si>
  <si>
    <t>Collierville Virtual Academy</t>
  </si>
  <si>
    <t>Schilling Farms Elementary School</t>
  </si>
  <si>
    <t>West Collierville Middle School</t>
  </si>
  <si>
    <t>Forest Hill Elementary School</t>
  </si>
  <si>
    <t>Germantown Online Academy of Learning</t>
  </si>
  <si>
    <t>Lakeland Preparatory School</t>
  </si>
  <si>
    <t>Millington Central Middle High School</t>
  </si>
  <si>
    <t>Millington Intermediate School</t>
  </si>
  <si>
    <t>Millington Primary School</t>
  </si>
  <si>
    <t>Highland Rim Head Start</t>
  </si>
  <si>
    <t>Sullivan Central Middle School</t>
  </si>
  <si>
    <t>Sullivan County Virtual Learning Academy</t>
  </si>
  <si>
    <t>Sullivan East Middle School</t>
  </si>
  <si>
    <t>Sullivan Gardens Elementary</t>
  </si>
  <si>
    <t>Sullivan Heights Middle School</t>
  </si>
  <si>
    <t>West Ridge High School</t>
  </si>
  <si>
    <t>Bristol Tennessee Middle School</t>
  </si>
  <si>
    <t>Tennessee Online Public School at Bristol</t>
  </si>
  <si>
    <t>Liberty Creek Elementary</t>
  </si>
  <si>
    <t>Liberty Creek High School</t>
  </si>
  <si>
    <t>Liberty Creek Middle School</t>
  </si>
  <si>
    <t>Charger Academy</t>
  </si>
  <si>
    <t>Unicoi Community Learning Center</t>
  </si>
  <si>
    <t>Warren Connect</t>
  </si>
  <si>
    <t>Boones Creek Elementary School</t>
  </si>
  <si>
    <t>Indian Trail Middle School</t>
  </si>
  <si>
    <t>Johnson City Virtual Academy</t>
  </si>
  <si>
    <t>Little Buccaneers Student Child Care Center</t>
  </si>
  <si>
    <t>Wayne County Virtual School</t>
  </si>
  <si>
    <t>Weakley County Center For Adult Continuing Education</t>
  </si>
  <si>
    <t>Creekside Elementary School</t>
  </si>
  <si>
    <t>Jordan Elementary School</t>
  </si>
  <si>
    <t>Legacy Middle School</t>
  </si>
  <si>
    <t>Thompson's Station Elementary School</t>
  </si>
  <si>
    <t>Thompson's Station Middle School</t>
  </si>
  <si>
    <t>Vanguard Virtual High School</t>
  </si>
  <si>
    <t>Barry Tatum Academy</t>
  </si>
  <si>
    <t>Barry Tatum Virtual Learning Academy</t>
  </si>
  <si>
    <t>Gladeville Middle School</t>
  </si>
  <si>
    <t>Green Hill High School</t>
  </si>
  <si>
    <t>Jones Brummett Elementary School</t>
  </si>
  <si>
    <t>West Tennessee School for the Deaf</t>
  </si>
  <si>
    <t>Alvin C. York Institute</t>
  </si>
  <si>
    <t>Tenn School For Blind</t>
  </si>
  <si>
    <t>Tennessee School For Deaf Elementary School</t>
  </si>
  <si>
    <t>Tennessee School for the Deaf Nashville</t>
  </si>
  <si>
    <t>Tennessee School for the Deaf Upper School</t>
  </si>
  <si>
    <t>DCS Affiliated Schools</t>
  </si>
  <si>
    <t>Wilder Youth Development Center</t>
  </si>
  <si>
    <t>Middle Tn Mental Health Institute</t>
  </si>
  <si>
    <t>Brick Church: A LEAD Public School</t>
  </si>
  <si>
    <t>Cornerstone Prep - Lester Campus</t>
  </si>
  <si>
    <t>Fairley High School</t>
  </si>
  <si>
    <t>Hillcrest High School</t>
  </si>
  <si>
    <t>Humes Preparatory Academy Middle School</t>
  </si>
  <si>
    <t>Journey Coleman School</t>
  </si>
  <si>
    <t>Journey Hanley School</t>
  </si>
  <si>
    <t>Kirby Middle School</t>
  </si>
  <si>
    <t>Martin Luther King Preparatory High School</t>
  </si>
  <si>
    <t>Memphis Scholars Caldwell-Guthrie</t>
  </si>
  <si>
    <t>Memphis Scholars Florida Kansas</t>
  </si>
  <si>
    <t>Memphis Scholars Raleigh-Egypt</t>
  </si>
  <si>
    <t>Neely's Bend: A LEAD Public School</t>
  </si>
  <si>
    <t>Promise Academy - Spring Hill</t>
  </si>
  <si>
    <t>Westside Middle School</t>
  </si>
  <si>
    <t>Wooddale Middle School</t>
  </si>
  <si>
    <t>Cornerstone Prep Denver Campus</t>
  </si>
  <si>
    <t>Cornerstone Prep School</t>
  </si>
  <si>
    <t>KIPP Antioch College Prep Elementary</t>
  </si>
  <si>
    <t>KIPP Antioch College Prep Middle</t>
  </si>
  <si>
    <t>Lester Prep</t>
  </si>
  <si>
    <t>Libertas</t>
  </si>
  <si>
    <t>Nashville Collegiate Prep</t>
  </si>
  <si>
    <t>Rocketship NSH3 Antioch</t>
  </si>
  <si>
    <t>Adult BP Measurement</t>
  </si>
  <si>
    <t xml:space="preserve"> 10/3/2010</t>
  </si>
  <si>
    <t xml:space="preserve"> 47.3 in.</t>
  </si>
  <si>
    <t xml:space="preserve"> 10/3/2015</t>
  </si>
  <si>
    <t>Your BP Category is Normal</t>
  </si>
  <si>
    <t>The BMI suggests the student may be Obese</t>
  </si>
  <si>
    <t>Is below 13.53</t>
  </si>
  <si>
    <t>Is at OR above 13.53 but below 16.79</t>
  </si>
  <si>
    <t>Is at OR above 16.79 but below 18.22</t>
  </si>
  <si>
    <t>Is at or above 18.22</t>
  </si>
  <si>
    <t>Mr.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</si>
</sst>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mm/dd/yyyy"/>
  </numFmts>
  <fonts count="43" x14ac:knownFonts="1">
    <font>
      <sz val="11"/>
      <color theme="1"/>
      <name val="Calibri"/>
      <family val="2"/>
      <scheme val="minor"/>
    </font>
    <font>
      <sz val="10"/>
      <color rgb="FF000000"/>
      <name val="Times New Roman"/>
      <family val="1"/>
    </font>
    <font>
      <sz val="11"/>
      <color theme="1"/>
      <name val="Garamond"/>
      <family val="2"/>
    </font>
    <font>
      <sz val="12"/>
      <name val="Times New Roman"/>
      <family val="1"/>
    </font>
    <font>
      <sz val="10"/>
      <name val="Arial"/>
      <family val="2"/>
    </font>
    <font>
      <sz val="11"/>
      <color theme="1"/>
      <name val="Garamond"/>
      <family val="1"/>
    </font>
    <font>
      <sz val="10"/>
      <color rgb="FF000000"/>
      <name val="Times New Roman"/>
      <family val="1"/>
    </font>
    <font>
      <sz val="8"/>
      <color rgb="FF000000"/>
      <name val="Garamond"/>
      <family val="1"/>
    </font>
    <font>
      <b/>
      <sz val="8"/>
      <name val="Garamond"/>
      <family val="1"/>
    </font>
    <font>
      <b/>
      <sz val="8"/>
      <color rgb="FF000000"/>
      <name val="Garamond"/>
      <family val="1"/>
    </font>
    <font>
      <sz val="8"/>
      <name val="Garamond"/>
      <family val="1"/>
    </font>
    <font>
      <i/>
      <sz val="8"/>
      <name val="Garamond"/>
      <family val="1"/>
    </font>
    <font>
      <sz val="8"/>
      <color rgb="FF333333"/>
      <name val="Arial"/>
      <family val="2"/>
    </font>
    <font>
      <b/>
      <sz val="10"/>
      <color rgb="FF000000"/>
      <name val="Garamond"/>
      <family val="1"/>
    </font>
    <font>
      <sz val="10"/>
      <color rgb="FF000000"/>
      <name val="Garamond"/>
      <family val="1"/>
    </font>
    <font>
      <b/>
      <sz val="11"/>
      <color theme="1"/>
      <name val="Calibri"/>
      <family val="2"/>
      <scheme val="minor"/>
    </font>
    <font>
      <b/>
      <sz val="16"/>
      <color theme="1"/>
      <name val="PermianSlabSerifTypeface"/>
      <family val="3"/>
    </font>
    <font>
      <b/>
      <sz val="14"/>
      <color theme="1"/>
      <name val="PermianSlabSerifTypeface"/>
      <family val="3"/>
    </font>
    <font>
      <sz val="8"/>
      <color theme="1"/>
      <name val="Garamond"/>
      <family val="1"/>
    </font>
    <font>
      <b/>
      <sz val="11"/>
      <color theme="1"/>
      <name val="PermianSlabSerifTypeface"/>
      <family val="3"/>
    </font>
    <font>
      <sz val="10"/>
      <color theme="1"/>
      <name val="Calibri"/>
      <family val="2"/>
      <scheme val="minor"/>
    </font>
    <font>
      <sz val="10"/>
      <color theme="1"/>
      <name val="Garamond"/>
      <family val="1"/>
    </font>
    <font>
      <b/>
      <sz val="10"/>
      <color theme="1"/>
      <name val="Garamond"/>
      <family val="1"/>
    </font>
    <font>
      <b/>
      <sz val="9"/>
      <color theme="0"/>
      <name val="PermianSlabSerifTypeface"/>
      <family val="3"/>
    </font>
    <font>
      <b/>
      <sz val="18"/>
      <color theme="1"/>
      <name val="PermianSlabSerifTypeface"/>
      <family val="3"/>
    </font>
    <font>
      <b/>
      <sz val="10"/>
      <color theme="1"/>
      <name val="Calibri"/>
      <family val="2"/>
      <scheme val="minor"/>
    </font>
    <font>
      <b/>
      <sz val="9"/>
      <color theme="1"/>
      <name val="Calibri"/>
      <family val="2"/>
      <scheme val="minor"/>
    </font>
    <font>
      <sz val="9"/>
      <color theme="1"/>
      <name val="Calibri"/>
      <family val="2"/>
      <scheme val="minor"/>
    </font>
    <font>
      <b/>
      <sz val="10"/>
      <color theme="0"/>
      <name val="Times New Roman"/>
      <family val="1"/>
    </font>
    <font>
      <sz val="10"/>
      <color rgb="FF000000"/>
      <name val="Times New Roman"/>
      <family val="1"/>
    </font>
    <font>
      <b/>
      <sz val="18"/>
      <color rgb="FF174A7C"/>
      <name val="PermianSlabSerifTypeface"/>
      <family val="3"/>
    </font>
    <font>
      <b/>
      <sz val="11"/>
      <color theme="0"/>
      <name val="PermianSlabSerifTypeface"/>
      <family val="3"/>
    </font>
    <font>
      <sz val="10"/>
      <color theme="1"/>
      <name val="Open Sans"/>
      <family val="2"/>
    </font>
    <font>
      <sz val="9"/>
      <color theme="1"/>
      <name val="Open Sans"/>
      <family val="2"/>
    </font>
    <font>
      <b/>
      <sz val="9"/>
      <color theme="1"/>
      <name val="Open Sans"/>
      <family val="2"/>
    </font>
    <font>
      <b/>
      <sz val="11"/>
      <color theme="1"/>
      <name val="Open Sans"/>
      <family val="2"/>
    </font>
    <font>
      <sz val="11"/>
      <color theme="1"/>
      <name val="Open Sans"/>
      <family val="2"/>
    </font>
    <font>
      <b/>
      <sz val="10"/>
      <color theme="1"/>
      <name val="Open Sans"/>
      <family val="2"/>
    </font>
    <font>
      <sz val="8"/>
      <color theme="1"/>
      <name val="Open Sans"/>
      <family val="2"/>
    </font>
    <font>
      <b/>
      <sz val="8"/>
      <color theme="1"/>
      <name val="Open Sans"/>
      <family val="2"/>
    </font>
    <font>
      <sz val="9"/>
      <name val="Open Sans"/>
      <family val="2"/>
    </font>
    <font>
      <b/>
      <sz val="9"/>
      <name val="Open Sans"/>
      <family val="2"/>
    </font>
    <font>
      <sz val="11"/>
      <color rgb="FF000000"/>
      <name val="Calibri"/>
      <family val="2"/>
      <scheme val="minor"/>
    </font>
  </fonts>
  <fills count="21">
    <fill>
      <patternFill patternType="none"/>
    </fill>
    <fill>
      <patternFill patternType="gray125"/>
    </fill>
    <fill>
      <patternFill patternType="solid">
        <fgColor rgb="FFD9F8FF"/>
      </patternFill>
    </fill>
    <fill>
      <patternFill patternType="solid">
        <fgColor rgb="FF92D050"/>
      </patternFill>
    </fill>
    <fill>
      <patternFill patternType="solid">
        <fgColor rgb="FFFFFF00"/>
      </patternFill>
    </fill>
    <fill>
      <patternFill patternType="solid">
        <fgColor rgb="FFFFC000"/>
      </patternFill>
    </fill>
    <fill>
      <patternFill patternType="solid">
        <fgColor rgb="FFFF0000"/>
      </patternFill>
    </fill>
    <fill>
      <patternFill patternType="solid">
        <fgColor rgb="FFFFC8E3"/>
      </patternFill>
    </fill>
    <fill>
      <patternFill patternType="solid">
        <fgColor theme="3" tint="0.39997558519241921"/>
        <bgColor indexed="64"/>
      </patternFill>
    </fill>
    <fill>
      <patternFill patternType="solid">
        <fgColor theme="5" tint="0.39997558519241921"/>
        <bgColor indexed="64"/>
      </patternFill>
    </fill>
    <fill>
      <patternFill patternType="solid">
        <fgColor rgb="FFC000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1" tint="0.249977111117893"/>
        <bgColor indexed="64"/>
      </patternFill>
    </fill>
    <fill>
      <patternFill patternType="solid">
        <fgColor rgb="FF24336B"/>
        <bgColor indexed="64"/>
      </patternFill>
    </fill>
    <fill>
      <patternFill patternType="solid">
        <fgColor rgb="FFEE3524"/>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auto="1"/>
      </bottom>
      <diagonal/>
    </border>
    <border>
      <left/>
      <right/>
      <top style="thin">
        <color indexed="64"/>
      </top>
      <bottom/>
      <diagonal/>
    </border>
    <border>
      <left/>
      <right/>
      <top/>
      <bottom style="double">
        <color theme="1"/>
      </bottom>
      <diagonal/>
    </border>
    <border>
      <left/>
      <right style="thick">
        <color theme="0"/>
      </right>
      <top/>
      <bottom/>
      <diagonal/>
    </border>
    <border>
      <left style="thick">
        <color theme="0"/>
      </left>
      <right/>
      <top/>
      <bottom/>
      <diagonal/>
    </border>
    <border>
      <left/>
      <right/>
      <top style="double">
        <color theme="1"/>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0" borderId="0"/>
    <xf numFmtId="0" fontId="3" fillId="0" borderId="0"/>
    <xf numFmtId="0" fontId="4" fillId="0" borderId="0"/>
    <xf numFmtId="9" fontId="4" fillId="0" borderId="0" applyFont="0" applyFill="0" applyBorder="0" applyAlignment="0" applyProtection="0"/>
    <xf numFmtId="0" fontId="2" fillId="0" borderId="0"/>
    <xf numFmtId="0" fontId="2" fillId="0" borderId="0"/>
    <xf numFmtId="0" fontId="6" fillId="0" borderId="0"/>
    <xf numFmtId="0" fontId="1" fillId="0" borderId="0"/>
    <xf numFmtId="0" fontId="1" fillId="0" borderId="0"/>
    <xf numFmtId="0" fontId="29" fillId="0" borderId="0"/>
    <xf numFmtId="0" fontId="1" fillId="0" borderId="0"/>
  </cellStyleXfs>
  <cellXfs count="210">
    <xf numFmtId="0" fontId="0" fillId="0" borderId="0" xfId="0"/>
    <xf numFmtId="0" fontId="7" fillId="0" borderId="0" xfId="7" applyFont="1" applyAlignment="1">
      <alignment horizontal="left" vertical="top"/>
    </xf>
    <xf numFmtId="0" fontId="8" fillId="2" borderId="6" xfId="7" applyFont="1" applyFill="1" applyBorder="1" applyAlignment="1">
      <alignment horizontal="center" vertical="center" wrapText="1"/>
    </xf>
    <xf numFmtId="165" fontId="7" fillId="0" borderId="6" xfId="7" applyNumberFormat="1" applyFont="1" applyBorder="1" applyAlignment="1">
      <alignment horizontal="center" vertical="top" wrapText="1"/>
    </xf>
    <xf numFmtId="0" fontId="7" fillId="0" borderId="6" xfId="7" applyFont="1" applyBorder="1" applyAlignment="1">
      <alignment horizontal="left" vertical="top" wrapText="1"/>
    </xf>
    <xf numFmtId="164" fontId="7" fillId="0" borderId="0" xfId="7" applyNumberFormat="1" applyFont="1" applyAlignment="1">
      <alignment horizontal="left" vertical="top"/>
    </xf>
    <xf numFmtId="164" fontId="9" fillId="3" borderId="6" xfId="7" applyNumberFormat="1" applyFont="1" applyFill="1" applyBorder="1" applyAlignment="1">
      <alignment horizontal="center" vertical="top" wrapText="1"/>
    </xf>
    <xf numFmtId="0" fontId="8" fillId="3" borderId="6" xfId="7" applyFont="1" applyFill="1" applyBorder="1" applyAlignment="1">
      <alignment horizontal="left" vertical="top" wrapText="1"/>
    </xf>
    <xf numFmtId="164" fontId="12" fillId="0" borderId="0" xfId="7" applyNumberFormat="1" applyFont="1" applyAlignment="1">
      <alignment horizontal="left" vertical="top"/>
    </xf>
    <xf numFmtId="165" fontId="7" fillId="0" borderId="0" xfId="7" applyNumberFormat="1" applyFont="1" applyAlignment="1">
      <alignment horizontal="left" vertical="top"/>
    </xf>
    <xf numFmtId="164" fontId="9" fillId="4" borderId="6" xfId="7" applyNumberFormat="1" applyFont="1" applyFill="1" applyBorder="1" applyAlignment="1">
      <alignment horizontal="center" vertical="top" wrapText="1"/>
    </xf>
    <xf numFmtId="0" fontId="8" fillId="4" borderId="6" xfId="7" applyFont="1" applyFill="1" applyBorder="1" applyAlignment="1">
      <alignment horizontal="left" vertical="top" wrapText="1"/>
    </xf>
    <xf numFmtId="164" fontId="9" fillId="5" borderId="6" xfId="7" applyNumberFormat="1" applyFont="1" applyFill="1" applyBorder="1" applyAlignment="1">
      <alignment horizontal="center" vertical="top" wrapText="1"/>
    </xf>
    <xf numFmtId="0" fontId="8" fillId="5" borderId="6" xfId="7" applyFont="1" applyFill="1" applyBorder="1" applyAlignment="1">
      <alignment horizontal="left" vertical="top" wrapText="1"/>
    </xf>
    <xf numFmtId="164" fontId="9" fillId="6" borderId="6" xfId="7" applyNumberFormat="1" applyFont="1" applyFill="1" applyBorder="1" applyAlignment="1">
      <alignment horizontal="center" vertical="top" wrapText="1"/>
    </xf>
    <xf numFmtId="0" fontId="8" fillId="6" borderId="6" xfId="7" applyFont="1" applyFill="1" applyBorder="1" applyAlignment="1">
      <alignment horizontal="left" vertical="top" wrapText="1"/>
    </xf>
    <xf numFmtId="0" fontId="8" fillId="7" borderId="6" xfId="7" applyFont="1" applyFill="1" applyBorder="1" applyAlignment="1">
      <alignment horizontal="center" vertical="center" wrapText="1"/>
    </xf>
    <xf numFmtId="0" fontId="10" fillId="0" borderId="6" xfId="7" applyFont="1" applyBorder="1" applyAlignment="1">
      <alignment horizontal="center" vertical="top" wrapText="1"/>
    </xf>
    <xf numFmtId="0" fontId="7" fillId="0" borderId="0" xfId="7" applyFont="1" applyAlignment="1">
      <alignment horizontal="center" vertical="center"/>
    </xf>
    <xf numFmtId="0" fontId="7" fillId="0" borderId="0" xfId="7" applyFont="1" applyAlignment="1">
      <alignment horizontal="center" vertical="top"/>
    </xf>
    <xf numFmtId="0" fontId="14" fillId="0" borderId="0" xfId="7" applyFont="1" applyAlignment="1">
      <alignment horizontal="left" vertical="top"/>
    </xf>
    <xf numFmtId="0" fontId="0" fillId="0" borderId="0" xfId="0" applyAlignment="1">
      <alignment wrapText="1"/>
    </xf>
    <xf numFmtId="0" fontId="0" fillId="0" borderId="0" xfId="0" applyAlignment="1">
      <alignment horizontal="left"/>
    </xf>
    <xf numFmtId="0" fontId="22" fillId="0" borderId="0" xfId="0" applyFont="1" applyAlignment="1">
      <alignment horizontal="left" vertical="top"/>
    </xf>
    <xf numFmtId="0" fontId="22" fillId="0" borderId="11" xfId="0" applyFont="1" applyBorder="1" applyAlignment="1">
      <alignment horizontal="right" vertical="top"/>
    </xf>
    <xf numFmtId="0" fontId="18" fillId="0" borderId="11" xfId="0" applyFont="1" applyBorder="1" applyAlignment="1">
      <alignment horizontal="center" vertical="top"/>
    </xf>
    <xf numFmtId="0" fontId="0" fillId="0" borderId="0" xfId="0" applyAlignment="1">
      <alignment horizontal="left" vertical="top" wrapText="1"/>
    </xf>
    <xf numFmtId="0" fontId="15" fillId="0" borderId="0" xfId="0" applyFont="1"/>
    <xf numFmtId="0" fontId="15" fillId="0" borderId="0" xfId="0" applyFont="1" applyAlignment="1">
      <alignment vertical="top"/>
    </xf>
    <xf numFmtId="0" fontId="0" fillId="0" borderId="8" xfId="0" applyBorder="1"/>
    <xf numFmtId="0" fontId="25" fillId="0" borderId="8" xfId="0" applyFont="1" applyBorder="1" applyAlignment="1">
      <alignment horizontal="center"/>
    </xf>
    <xf numFmtId="0" fontId="0" fillId="0" borderId="0" xfId="0" applyAlignment="1">
      <alignment vertical="top" wrapText="1"/>
    </xf>
    <xf numFmtId="0" fontId="0" fillId="0" borderId="0" xfId="0" applyAlignment="1">
      <alignment horizontal="right" vertical="top"/>
    </xf>
    <xf numFmtId="0" fontId="0" fillId="0" borderId="0" xfId="0" applyAlignment="1">
      <alignment horizontal="center" vertical="top"/>
    </xf>
    <xf numFmtId="0" fontId="0" fillId="0" borderId="0" xfId="0" applyAlignment="1">
      <alignment vertical="top"/>
    </xf>
    <xf numFmtId="0" fontId="15" fillId="0" borderId="0" xfId="0" applyFont="1" applyAlignment="1">
      <alignment horizontal="left" vertical="top"/>
    </xf>
    <xf numFmtId="0" fontId="20" fillId="0" borderId="0" xfId="0" applyFont="1" applyAlignment="1">
      <alignment vertical="top"/>
    </xf>
    <xf numFmtId="0" fontId="25" fillId="0" borderId="0" xfId="0" applyFont="1" applyAlignment="1">
      <alignment horizontal="left" vertical="top"/>
    </xf>
    <xf numFmtId="0" fontId="25" fillId="0" borderId="0" xfId="0" applyFont="1" applyAlignment="1">
      <alignment horizontal="center" vertical="top"/>
    </xf>
    <xf numFmtId="0" fontId="25" fillId="0" borderId="0" xfId="0" applyFont="1" applyAlignment="1">
      <alignment vertical="top"/>
    </xf>
    <xf numFmtId="0" fontId="20" fillId="0" borderId="0" xfId="0" applyFont="1" applyAlignment="1">
      <alignment vertical="center" wrapText="1"/>
    </xf>
    <xf numFmtId="0" fontId="15" fillId="0" borderId="0" xfId="0" applyFont="1" applyAlignment="1">
      <alignment horizontal="left" vertical="top" wrapText="1"/>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14" fontId="0" fillId="0" borderId="0" xfId="0" applyNumberFormat="1" applyAlignment="1">
      <alignment horizontal="left" wrapText="1"/>
    </xf>
    <xf numFmtId="0" fontId="0" fillId="17" borderId="0" xfId="0" applyFill="1"/>
    <xf numFmtId="0" fontId="5" fillId="0" borderId="0" xfId="0" applyFont="1" applyProtection="1">
      <protection locked="0"/>
    </xf>
    <xf numFmtId="0" fontId="5" fillId="0" borderId="0" xfId="5" applyFont="1" applyProtection="1">
      <protection locked="0"/>
    </xf>
    <xf numFmtId="14" fontId="5" fillId="0" borderId="0" xfId="0" applyNumberFormat="1" applyFont="1" applyProtection="1">
      <protection locked="0"/>
    </xf>
    <xf numFmtId="0" fontId="5" fillId="0" borderId="0" xfId="0" applyFont="1"/>
    <xf numFmtId="2" fontId="5" fillId="0" borderId="0" xfId="0" applyNumberFormat="1" applyFont="1" applyProtection="1">
      <protection locked="0"/>
    </xf>
    <xf numFmtId="0" fontId="5" fillId="0" borderId="0" xfId="0" applyFont="1" applyAlignment="1" applyProtection="1">
      <alignment horizontal="center"/>
      <protection locked="0"/>
    </xf>
    <xf numFmtId="0" fontId="0" fillId="0" borderId="0" xfId="0" pivotButton="1"/>
    <xf numFmtId="2" fontId="5" fillId="0" borderId="0" xfId="0" applyNumberFormat="1" applyFont="1"/>
    <xf numFmtId="166" fontId="5" fillId="0" borderId="0" xfId="0" applyNumberFormat="1" applyFont="1" applyProtection="1">
      <protection locked="0"/>
    </xf>
    <xf numFmtId="0" fontId="1" fillId="0" borderId="0" xfId="10" applyFont="1" applyAlignment="1">
      <alignment horizontal="center" vertical="center" wrapText="1"/>
    </xf>
    <xf numFmtId="0" fontId="29" fillId="0" borderId="0" xfId="10" applyAlignment="1">
      <alignment horizontal="left" vertical="top"/>
    </xf>
    <xf numFmtId="0" fontId="1" fillId="0" borderId="0" xfId="10" applyFont="1" applyAlignment="1">
      <alignment horizontal="left" vertical="top"/>
    </xf>
    <xf numFmtId="0" fontId="29" fillId="0" borderId="0" xfId="10" applyAlignment="1">
      <alignment horizontal="left" vertical="top" wrapText="1"/>
    </xf>
    <xf numFmtId="0" fontId="1" fillId="0" borderId="0" xfId="10" applyFont="1" applyAlignment="1">
      <alignment horizontal="left" vertical="center"/>
    </xf>
    <xf numFmtId="0" fontId="29" fillId="0" borderId="0" xfId="10" applyAlignment="1">
      <alignment horizontal="left" vertical="center"/>
    </xf>
    <xf numFmtId="0" fontId="1" fillId="0" borderId="0" xfId="10" applyFont="1" applyAlignment="1">
      <alignment vertical="top"/>
    </xf>
    <xf numFmtId="0" fontId="15" fillId="0" borderId="14" xfId="0" applyFont="1" applyBorder="1" applyAlignment="1">
      <alignment horizontal="right"/>
    </xf>
    <xf numFmtId="0" fontId="0" fillId="0" borderId="14" xfId="0" applyBorder="1"/>
    <xf numFmtId="0" fontId="15" fillId="0" borderId="14" xfId="0" applyFont="1" applyBorder="1"/>
    <xf numFmtId="0" fontId="36" fillId="0" borderId="0" xfId="0" applyFont="1"/>
    <xf numFmtId="0" fontId="34" fillId="0" borderId="0" xfId="0" applyFont="1"/>
    <xf numFmtId="0" fontId="33" fillId="0" borderId="0" xfId="0" applyFont="1" applyAlignment="1">
      <alignment horizontal="right" vertical="top"/>
    </xf>
    <xf numFmtId="0" fontId="33" fillId="0" borderId="0" xfId="0" applyFont="1" applyAlignment="1">
      <alignment horizontal="center" vertical="top"/>
    </xf>
    <xf numFmtId="0" fontId="33" fillId="0" borderId="0" xfId="0" applyFont="1" applyAlignment="1">
      <alignment vertical="top"/>
    </xf>
    <xf numFmtId="0" fontId="33" fillId="0" borderId="0" xfId="0" applyFont="1"/>
    <xf numFmtId="0" fontId="33" fillId="0" borderId="0" xfId="0" applyFont="1" applyAlignment="1">
      <alignment vertical="center" wrapText="1"/>
    </xf>
    <xf numFmtId="0" fontId="37" fillId="0" borderId="0" xfId="0" applyFont="1" applyAlignment="1">
      <alignment horizontal="center"/>
    </xf>
    <xf numFmtId="0" fontId="38" fillId="0" borderId="0" xfId="0" applyFont="1" applyAlignment="1">
      <alignment horizontal="center" vertical="top"/>
    </xf>
    <xf numFmtId="0" fontId="34" fillId="0" borderId="0" xfId="0" applyFont="1" applyAlignment="1">
      <alignment horizontal="left" vertical="top"/>
    </xf>
    <xf numFmtId="0" fontId="39" fillId="0" borderId="0" xfId="0" applyFont="1" applyAlignment="1">
      <alignment horizontal="left" vertical="top"/>
    </xf>
    <xf numFmtId="0" fontId="39" fillId="0" borderId="11" xfId="0" applyFont="1" applyBorder="1" applyAlignment="1">
      <alignment horizontal="right" vertical="top"/>
    </xf>
    <xf numFmtId="0" fontId="0" fillId="20" borderId="0" xfId="0" applyFill="1"/>
    <xf numFmtId="0" fontId="34" fillId="0" borderId="0" xfId="0" applyFont="1" applyAlignment="1">
      <alignment horizontal="left"/>
    </xf>
    <xf numFmtId="14" fontId="33" fillId="0" borderId="0" xfId="0" applyNumberFormat="1" applyFont="1" applyAlignment="1">
      <alignment horizontal="left" wrapText="1"/>
    </xf>
    <xf numFmtId="0" fontId="34" fillId="0" borderId="0" xfId="0" applyFont="1" applyAlignment="1">
      <alignment wrapText="1"/>
    </xf>
    <xf numFmtId="0" fontId="33" fillId="0" borderId="0" xfId="0" applyFont="1" applyAlignment="1">
      <alignment horizontal="left"/>
    </xf>
    <xf numFmtId="0" fontId="34"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vertical="top" wrapText="1"/>
    </xf>
    <xf numFmtId="0" fontId="20" fillId="0" borderId="0" xfId="0" applyFont="1" applyAlignment="1">
      <alignment vertical="top" wrapText="1"/>
    </xf>
    <xf numFmtId="0" fontId="33" fillId="0" borderId="0" xfId="0" applyFont="1" applyAlignment="1">
      <alignment wrapText="1"/>
    </xf>
    <xf numFmtId="0" fontId="34" fillId="0" borderId="0" xfId="0" applyFont="1" applyAlignment="1">
      <alignment vertical="top"/>
    </xf>
    <xf numFmtId="0" fontId="40" fillId="0" borderId="0" xfId="0" applyFont="1" applyAlignment="1">
      <alignment wrapText="1"/>
    </xf>
    <xf numFmtId="0" fontId="41" fillId="0" borderId="0" xfId="0" applyFont="1" applyAlignment="1">
      <alignment wrapText="1"/>
    </xf>
    <xf numFmtId="0" fontId="33" fillId="0" borderId="0" xfId="0" applyFont="1" applyAlignment="1">
      <alignment vertical="top" wrapText="1"/>
    </xf>
    <xf numFmtId="0" fontId="34" fillId="0" borderId="0" xfId="0" applyFont="1" applyAlignment="1">
      <alignment horizontal="left" wrapText="1"/>
    </xf>
    <xf numFmtId="0" fontId="0" fillId="0" borderId="0" xfId="0" applyNumberFormat="1"/>
    <xf numFmtId="2" fontId="33" fillId="0" borderId="0" xfId="0" applyNumberFormat="1" applyFont="1" applyAlignment="1">
      <alignment horizontal="left"/>
    </xf>
    <xf numFmtId="0" fontId="28" fillId="16" borderId="8" xfId="10" applyFont="1" applyFill="1" applyBorder="1" applyAlignment="1">
      <alignment horizontal="center" vertical="top"/>
    </xf>
    <xf numFmtId="0" fontId="28" fillId="18" borderId="8" xfId="10" applyFont="1" applyFill="1" applyBorder="1" applyAlignment="1">
      <alignment horizontal="center" vertical="top"/>
    </xf>
    <xf numFmtId="0" fontId="1" fillId="0" borderId="0" xfId="10" applyFont="1" applyAlignment="1">
      <alignment horizontal="center" vertical="center" wrapText="1"/>
    </xf>
    <xf numFmtId="0" fontId="33" fillId="0" borderId="0" xfId="0" applyFont="1" applyAlignment="1">
      <alignment horizontal="left" vertical="top" wrapText="1"/>
    </xf>
    <xf numFmtId="0" fontId="33" fillId="0" borderId="0" xfId="0" applyFont="1" applyAlignment="1">
      <alignment horizontal="center"/>
    </xf>
    <xf numFmtId="0" fontId="34" fillId="0" borderId="0" xfId="0" applyFont="1" applyAlignment="1">
      <alignment horizontal="left" vertical="top" wrapText="1"/>
    </xf>
    <xf numFmtId="0" fontId="33" fillId="0" borderId="0" xfId="0" applyFont="1" applyAlignment="1">
      <alignment horizontal="left" vertical="center" wrapText="1"/>
    </xf>
    <xf numFmtId="0" fontId="20" fillId="20" borderId="0" xfId="5" applyFont="1" applyFill="1" applyAlignment="1">
      <alignment horizontal="left"/>
    </xf>
    <xf numFmtId="0" fontId="15" fillId="20" borderId="0" xfId="0" applyFont="1" applyFill="1" applyAlignment="1">
      <alignment horizontal="left"/>
    </xf>
    <xf numFmtId="0" fontId="38" fillId="11" borderId="0" xfId="0" applyFont="1" applyFill="1" applyAlignment="1">
      <alignment horizontal="center" vertical="center"/>
    </xf>
    <xf numFmtId="0" fontId="38" fillId="11" borderId="11" xfId="0" applyFont="1" applyFill="1" applyBorder="1" applyAlignment="1">
      <alignment horizontal="center" vertical="center"/>
    </xf>
    <xf numFmtId="0" fontId="32" fillId="9" borderId="0" xfId="0" applyFont="1" applyFill="1" applyAlignment="1">
      <alignment horizontal="center" vertical="center"/>
    </xf>
    <xf numFmtId="0" fontId="32" fillId="9" borderId="11" xfId="0" applyFont="1" applyFill="1" applyBorder="1" applyAlignment="1">
      <alignment horizontal="center" vertical="center"/>
    </xf>
    <xf numFmtId="0" fontId="36" fillId="13" borderId="0" xfId="0" applyFont="1" applyFill="1" applyAlignment="1">
      <alignment horizontal="center"/>
    </xf>
    <xf numFmtId="0" fontId="36" fillId="9" borderId="0" xfId="0" applyFont="1" applyFill="1" applyAlignment="1">
      <alignment horizontal="center"/>
    </xf>
    <xf numFmtId="0" fontId="23" fillId="19" borderId="0" xfId="0" applyFont="1" applyFill="1" applyAlignment="1">
      <alignment horizontal="center"/>
    </xf>
    <xf numFmtId="0" fontId="23" fillId="19" borderId="11" xfId="0" applyFont="1" applyFill="1" applyBorder="1" applyAlignment="1">
      <alignment horizontal="center"/>
    </xf>
    <xf numFmtId="0" fontId="34" fillId="0" borderId="0" xfId="0" applyFont="1" applyAlignment="1">
      <alignment horizontal="left" vertical="center" wrapText="1"/>
    </xf>
    <xf numFmtId="0" fontId="33" fillId="0" borderId="0" xfId="0" applyFont="1" applyAlignment="1">
      <alignment horizontal="left"/>
    </xf>
    <xf numFmtId="0" fontId="23" fillId="19" borderId="0" xfId="0" applyFont="1" applyFill="1" applyAlignment="1">
      <alignment horizontal="center" vertical="center"/>
    </xf>
    <xf numFmtId="0" fontId="19" fillId="0" borderId="0" xfId="0" applyFont="1" applyAlignment="1">
      <alignment horizontal="center"/>
    </xf>
    <xf numFmtId="0" fontId="35" fillId="0" borderId="0" xfId="0" applyFont="1" applyAlignment="1">
      <alignment horizontal="center" vertical="center"/>
    </xf>
    <xf numFmtId="0" fontId="32" fillId="12" borderId="0" xfId="0" applyFont="1" applyFill="1" applyAlignment="1">
      <alignment horizontal="center" vertical="center"/>
    </xf>
    <xf numFmtId="0" fontId="32" fillId="12" borderId="11" xfId="0" applyFont="1" applyFill="1" applyBorder="1" applyAlignment="1">
      <alignment horizontal="center" vertical="center"/>
    </xf>
    <xf numFmtId="0" fontId="20" fillId="0" borderId="0" xfId="0" applyFont="1" applyAlignment="1">
      <alignment horizontal="left" wrapText="1"/>
    </xf>
    <xf numFmtId="0" fontId="36" fillId="12" borderId="0" xfId="0" applyFont="1" applyFill="1" applyAlignment="1">
      <alignment horizontal="center"/>
    </xf>
    <xf numFmtId="0" fontId="38" fillId="13" borderId="0" xfId="0" applyFont="1" applyFill="1" applyAlignment="1">
      <alignment horizontal="center" vertical="center"/>
    </xf>
    <xf numFmtId="0" fontId="38" fillId="13" borderId="11" xfId="0" applyFont="1" applyFill="1" applyBorder="1" applyAlignment="1">
      <alignment horizontal="center" vertical="center"/>
    </xf>
    <xf numFmtId="0" fontId="36" fillId="11" borderId="0" xfId="0" applyFont="1" applyFill="1" applyAlignment="1">
      <alignment horizontal="center"/>
    </xf>
    <xf numFmtId="0" fontId="31" fillId="19" borderId="0" xfId="0" applyFont="1" applyFill="1" applyAlignment="1">
      <alignment horizontal="center"/>
    </xf>
    <xf numFmtId="0" fontId="16" fillId="0" borderId="0" xfId="0" applyFont="1" applyAlignment="1">
      <alignment horizontal="center" wrapText="1"/>
    </xf>
    <xf numFmtId="14"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left" wrapText="1"/>
    </xf>
    <xf numFmtId="0" fontId="13" fillId="8" borderId="0" xfId="7" applyFont="1" applyFill="1" applyAlignment="1">
      <alignment horizontal="center" vertical="top"/>
    </xf>
    <xf numFmtId="0" fontId="13" fillId="9" borderId="0" xfId="7" applyFont="1" applyFill="1" applyAlignment="1">
      <alignment horizontal="center" vertical="top"/>
    </xf>
    <xf numFmtId="0" fontId="15" fillId="0" borderId="14" xfId="0" applyFont="1" applyBorder="1" applyAlignment="1">
      <alignment horizontal="center"/>
    </xf>
    <xf numFmtId="0" fontId="7" fillId="0" borderId="2" xfId="7" applyFont="1" applyBorder="1" applyAlignment="1">
      <alignment horizontal="center" vertical="top" wrapText="1"/>
    </xf>
    <xf numFmtId="0" fontId="7" fillId="0" borderId="3" xfId="7" applyFont="1" applyBorder="1" applyAlignment="1">
      <alignment horizontal="center" vertical="top" wrapText="1"/>
    </xf>
    <xf numFmtId="0" fontId="7" fillId="0" borderId="4" xfId="7" applyFont="1" applyBorder="1" applyAlignment="1">
      <alignment horizontal="center" vertical="top" wrapText="1"/>
    </xf>
    <xf numFmtId="164" fontId="9" fillId="5" borderId="2" xfId="7" applyNumberFormat="1" applyFont="1" applyFill="1" applyBorder="1" applyAlignment="1">
      <alignment horizontal="center" vertical="top" wrapText="1"/>
    </xf>
    <xf numFmtId="164" fontId="9" fillId="5" borderId="4" xfId="7" applyNumberFormat="1" applyFont="1" applyFill="1" applyBorder="1" applyAlignment="1">
      <alignment horizontal="center" vertical="top" wrapText="1"/>
    </xf>
    <xf numFmtId="164" fontId="9" fillId="6" borderId="2" xfId="7" applyNumberFormat="1" applyFont="1" applyFill="1" applyBorder="1" applyAlignment="1">
      <alignment horizontal="center" vertical="top" wrapText="1"/>
    </xf>
    <xf numFmtId="164" fontId="9" fillId="6" borderId="4" xfId="7" applyNumberFormat="1" applyFont="1" applyFill="1" applyBorder="1" applyAlignment="1">
      <alignment horizontal="center" vertical="top" wrapText="1"/>
    </xf>
    <xf numFmtId="164" fontId="9" fillId="0" borderId="1" xfId="7" applyNumberFormat="1" applyFont="1" applyBorder="1" applyAlignment="1">
      <alignment horizontal="center" vertical="center" wrapText="1"/>
    </xf>
    <xf numFmtId="164" fontId="9" fillId="0" borderId="7" xfId="7" applyNumberFormat="1" applyFont="1" applyBorder="1" applyAlignment="1">
      <alignment horizontal="center" vertical="center" wrapText="1"/>
    </xf>
    <xf numFmtId="164" fontId="9" fillId="0" borderId="5" xfId="7" applyNumberFormat="1" applyFont="1" applyBorder="1" applyAlignment="1">
      <alignment horizontal="center" vertical="center" wrapText="1"/>
    </xf>
    <xf numFmtId="165" fontId="7" fillId="0" borderId="2" xfId="7" applyNumberFormat="1" applyFont="1" applyBorder="1" applyAlignment="1">
      <alignment horizontal="center" vertical="top" wrapText="1"/>
    </xf>
    <xf numFmtId="165" fontId="7" fillId="0" borderId="4" xfId="7" applyNumberFormat="1" applyFont="1" applyBorder="1" applyAlignment="1">
      <alignment horizontal="center" vertical="top" wrapText="1"/>
    </xf>
    <xf numFmtId="164" fontId="9" fillId="3" borderId="2" xfId="7" applyNumberFormat="1" applyFont="1" applyFill="1" applyBorder="1" applyAlignment="1">
      <alignment horizontal="center" vertical="top" wrapText="1"/>
    </xf>
    <xf numFmtId="164" fontId="9" fillId="3" borderId="4" xfId="7" applyNumberFormat="1" applyFont="1" applyFill="1" applyBorder="1" applyAlignment="1">
      <alignment horizontal="center" vertical="top" wrapText="1"/>
    </xf>
    <xf numFmtId="164" fontId="9" fillId="4" borderId="2" xfId="7" applyNumberFormat="1" applyFont="1" applyFill="1" applyBorder="1" applyAlignment="1">
      <alignment horizontal="center" vertical="top" wrapText="1"/>
    </xf>
    <xf numFmtId="164" fontId="9" fillId="4" borderId="4" xfId="7" applyNumberFormat="1" applyFont="1" applyFill="1" applyBorder="1" applyAlignment="1">
      <alignment horizontal="center" vertical="top" wrapText="1"/>
    </xf>
    <xf numFmtId="0" fontId="8" fillId="7" borderId="1" xfId="7" applyFont="1" applyFill="1" applyBorder="1" applyAlignment="1">
      <alignment horizontal="center" vertical="center" wrapText="1"/>
    </xf>
    <xf numFmtId="0" fontId="8" fillId="7" borderId="5" xfId="7" applyFont="1" applyFill="1" applyBorder="1" applyAlignment="1">
      <alignment horizontal="center" vertical="center" wrapText="1"/>
    </xf>
    <xf numFmtId="0" fontId="7" fillId="7" borderId="2" xfId="7" applyFont="1" applyFill="1" applyBorder="1" applyAlignment="1">
      <alignment horizontal="center" vertical="center" wrapText="1"/>
    </xf>
    <xf numFmtId="0" fontId="7" fillId="7" borderId="3" xfId="7" applyFont="1" applyFill="1" applyBorder="1" applyAlignment="1">
      <alignment horizontal="center" vertical="center" wrapText="1"/>
    </xf>
    <xf numFmtId="0" fontId="7" fillId="7" borderId="4" xfId="7" applyFont="1" applyFill="1" applyBorder="1" applyAlignment="1">
      <alignment horizontal="center" vertical="center" wrapText="1"/>
    </xf>
    <xf numFmtId="0" fontId="8" fillId="7" borderId="1" xfId="7" applyFont="1" applyFill="1" applyBorder="1" applyAlignment="1">
      <alignment horizontal="left" vertical="center" wrapText="1"/>
    </xf>
    <xf numFmtId="0" fontId="8" fillId="7" borderId="5" xfId="7" applyFont="1" applyFill="1" applyBorder="1" applyAlignment="1">
      <alignment horizontal="left" vertical="center" wrapText="1"/>
    </xf>
    <xf numFmtId="0" fontId="8" fillId="7" borderId="2" xfId="7" applyFont="1" applyFill="1" applyBorder="1" applyAlignment="1">
      <alignment horizontal="center" vertical="center" wrapText="1"/>
    </xf>
    <xf numFmtId="0" fontId="8" fillId="7" borderId="4" xfId="7" applyFont="1" applyFill="1" applyBorder="1" applyAlignment="1">
      <alignment horizontal="center" vertical="center" wrapText="1"/>
    </xf>
    <xf numFmtId="164" fontId="7" fillId="5" borderId="2" xfId="7" applyNumberFormat="1" applyFont="1" applyFill="1" applyBorder="1" applyAlignment="1">
      <alignment horizontal="center" vertical="top" wrapText="1"/>
    </xf>
    <xf numFmtId="164" fontId="7" fillId="5" borderId="4" xfId="7" applyNumberFormat="1" applyFont="1" applyFill="1" applyBorder="1" applyAlignment="1">
      <alignment horizontal="center" vertical="top" wrapText="1"/>
    </xf>
    <xf numFmtId="164" fontId="7" fillId="6" borderId="2" xfId="7" applyNumberFormat="1" applyFont="1" applyFill="1" applyBorder="1" applyAlignment="1">
      <alignment horizontal="center" vertical="top" wrapText="1"/>
    </xf>
    <xf numFmtId="164" fontId="7" fillId="6" borderId="4" xfId="7" applyNumberFormat="1" applyFont="1" applyFill="1" applyBorder="1" applyAlignment="1">
      <alignment horizontal="center" vertical="top" wrapText="1"/>
    </xf>
    <xf numFmtId="164" fontId="7" fillId="3" borderId="2" xfId="7" applyNumberFormat="1" applyFont="1" applyFill="1" applyBorder="1" applyAlignment="1">
      <alignment horizontal="center" vertical="top" wrapText="1"/>
    </xf>
    <xf numFmtId="164" fontId="7" fillId="3" borderId="4" xfId="7" applyNumberFormat="1" applyFont="1" applyFill="1" applyBorder="1" applyAlignment="1">
      <alignment horizontal="center" vertical="top" wrapText="1"/>
    </xf>
    <xf numFmtId="164" fontId="7" fillId="4" borderId="2" xfId="7" applyNumberFormat="1" applyFont="1" applyFill="1" applyBorder="1" applyAlignment="1">
      <alignment horizontal="center" vertical="top" wrapText="1"/>
    </xf>
    <xf numFmtId="164" fontId="7" fillId="4" borderId="4" xfId="7" applyNumberFormat="1" applyFont="1" applyFill="1" applyBorder="1" applyAlignment="1">
      <alignment horizontal="center" vertical="top" wrapText="1"/>
    </xf>
    <xf numFmtId="0" fontId="7" fillId="2" borderId="1" xfId="7" applyFont="1" applyFill="1" applyBorder="1" applyAlignment="1">
      <alignment horizontal="center" vertical="center" wrapText="1"/>
    </xf>
    <xf numFmtId="0" fontId="7" fillId="2" borderId="5"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2" borderId="3" xfId="7" applyFont="1" applyFill="1" applyBorder="1" applyAlignment="1">
      <alignment horizontal="center" vertical="center" wrapText="1"/>
    </xf>
    <xf numFmtId="0" fontId="7" fillId="2" borderId="4" xfId="7" applyFont="1" applyFill="1" applyBorder="1" applyAlignment="1">
      <alignment horizontal="center" vertical="center" wrapText="1"/>
    </xf>
    <xf numFmtId="0" fontId="8" fillId="2" borderId="2" xfId="7" applyFont="1" applyFill="1" applyBorder="1" applyAlignment="1">
      <alignment horizontal="center" vertical="center" wrapText="1"/>
    </xf>
    <xf numFmtId="0" fontId="8" fillId="2" borderId="4" xfId="7" applyFont="1" applyFill="1" applyBorder="1" applyAlignment="1">
      <alignment horizontal="center" vertical="center" wrapText="1"/>
    </xf>
    <xf numFmtId="0" fontId="19" fillId="0" borderId="8" xfId="0" applyFont="1" applyBorder="1" applyAlignment="1">
      <alignment horizontal="center"/>
    </xf>
    <xf numFmtId="0" fontId="16" fillId="0" borderId="8" xfId="0" applyFont="1" applyBorder="1" applyAlignment="1">
      <alignment horizontal="center" wrapText="1"/>
    </xf>
    <xf numFmtId="0" fontId="0" fillId="0" borderId="0" xfId="0" applyAlignment="1">
      <alignment horizontal="left" vertical="center" wrapText="1"/>
    </xf>
    <xf numFmtId="0" fontId="19" fillId="0" borderId="10" xfId="0" applyFont="1" applyBorder="1" applyAlignment="1">
      <alignment horizontal="center"/>
    </xf>
    <xf numFmtId="0" fontId="0" fillId="0" borderId="0" xfId="0" applyAlignment="1">
      <alignment horizontal="left" wrapText="1"/>
    </xf>
    <xf numFmtId="0" fontId="15" fillId="0" borderId="13" xfId="0" applyFont="1" applyBorder="1" applyAlignment="1">
      <alignment horizontal="center" wrapText="1"/>
    </xf>
    <xf numFmtId="0" fontId="0" fillId="0" borderId="0" xfId="0" applyAlignment="1">
      <alignment horizontal="left" vertical="top" wrapText="1"/>
    </xf>
    <xf numFmtId="0" fontId="15"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20" fillId="0" borderId="9"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15" fillId="0" borderId="0" xfId="0" applyFont="1" applyAlignment="1">
      <alignment horizontal="left"/>
    </xf>
    <xf numFmtId="0" fontId="15" fillId="0" borderId="8" xfId="0" applyFont="1" applyBorder="1" applyAlignment="1">
      <alignment horizontal="left"/>
    </xf>
    <xf numFmtId="0" fontId="20" fillId="0" borderId="0" xfId="5" applyFont="1" applyAlignment="1">
      <alignment horizontal="left"/>
    </xf>
    <xf numFmtId="0" fontId="23" fillId="10" borderId="0" xfId="0" applyFont="1" applyFill="1" applyAlignment="1">
      <alignment horizontal="center"/>
    </xf>
    <xf numFmtId="0" fontId="23" fillId="10" borderId="11" xfId="0" applyFont="1" applyFill="1" applyBorder="1" applyAlignment="1">
      <alignment horizontal="center"/>
    </xf>
    <xf numFmtId="0" fontId="20" fillId="15" borderId="0" xfId="5" applyFont="1" applyFill="1" applyAlignment="1">
      <alignment horizontal="left"/>
    </xf>
    <xf numFmtId="0" fontId="21" fillId="11" borderId="0" xfId="0" applyFont="1" applyFill="1" applyAlignment="1">
      <alignment horizontal="center" vertical="center"/>
    </xf>
    <xf numFmtId="0" fontId="21" fillId="11" borderId="11" xfId="0" applyFont="1" applyFill="1" applyBorder="1" applyAlignment="1">
      <alignment horizontal="center" vertical="center"/>
    </xf>
    <xf numFmtId="0" fontId="0" fillId="11" borderId="0" xfId="0" applyFill="1" applyAlignment="1">
      <alignment horizontal="center"/>
    </xf>
    <xf numFmtId="0" fontId="15" fillId="0" borderId="0" xfId="0" applyFont="1" applyAlignment="1">
      <alignment horizontal="center" vertical="center"/>
    </xf>
    <xf numFmtId="0" fontId="15" fillId="0" borderId="12" xfId="0" applyFont="1" applyBorder="1" applyAlignment="1">
      <alignment horizontal="center" vertical="center"/>
    </xf>
    <xf numFmtId="0" fontId="20" fillId="14" borderId="0" xfId="5" applyFont="1" applyFill="1" applyAlignment="1">
      <alignment horizontal="left"/>
    </xf>
    <xf numFmtId="0" fontId="21" fillId="9" borderId="0" xfId="0" applyFont="1" applyFill="1" applyAlignment="1">
      <alignment horizontal="center" vertical="center"/>
    </xf>
    <xf numFmtId="0" fontId="21" fillId="9" borderId="11" xfId="0" applyFont="1" applyFill="1" applyBorder="1" applyAlignment="1">
      <alignment horizontal="center" vertical="center"/>
    </xf>
    <xf numFmtId="0" fontId="0" fillId="9" borderId="0" xfId="0" applyFill="1" applyAlignment="1">
      <alignment horizontal="center"/>
    </xf>
    <xf numFmtId="0" fontId="21" fillId="13" borderId="0" xfId="0" applyFont="1" applyFill="1" applyAlignment="1">
      <alignment horizontal="center" vertical="center"/>
    </xf>
    <xf numFmtId="0" fontId="21" fillId="13" borderId="11" xfId="0" applyFont="1" applyFill="1" applyBorder="1" applyAlignment="1">
      <alignment horizontal="center" vertical="center"/>
    </xf>
    <xf numFmtId="0" fontId="0" fillId="13" borderId="0" xfId="0" applyFill="1" applyAlignment="1">
      <alignment horizontal="center"/>
    </xf>
    <xf numFmtId="0" fontId="20" fillId="16" borderId="0" xfId="5" applyFont="1" applyFill="1" applyAlignment="1">
      <alignment horizontal="left"/>
    </xf>
    <xf numFmtId="0" fontId="27" fillId="0" borderId="8" xfId="0" applyFont="1" applyBorder="1" applyAlignment="1">
      <alignment horizontal="center"/>
    </xf>
    <xf numFmtId="0" fontId="21" fillId="12" borderId="0" xfId="0" applyFont="1" applyFill="1" applyAlignment="1">
      <alignment horizontal="center" vertical="center"/>
    </xf>
    <xf numFmtId="0" fontId="21" fillId="12" borderId="11" xfId="0" applyFont="1" applyFill="1" applyBorder="1" applyAlignment="1">
      <alignment horizontal="center" vertical="center"/>
    </xf>
    <xf numFmtId="0" fontId="0" fillId="12" borderId="0" xfId="0" applyFill="1" applyAlignment="1">
      <alignment horizontal="center"/>
    </xf>
    <xf numFmtId="0" fontId="27" fillId="0" borderId="0" xfId="0" applyFont="1" applyAlignment="1">
      <alignment horizontal="left" wrapText="1"/>
    </xf>
    <xf numFmtId="0" fontId="20" fillId="0" borderId="0" xfId="0" applyFont="1" applyAlignment="1">
      <alignment horizontal="center" vertical="top"/>
    </xf>
  </cellXfs>
  <cellStyles count="12">
    <cellStyle name="Normal" xfId="0" builtinId="0"/>
    <cellStyle name="Normal 2" xfId="3" xr:uid="{00000000-0005-0000-0000-000001000000}"/>
    <cellStyle name="Normal 3" xfId="2" xr:uid="{00000000-0005-0000-0000-000002000000}"/>
    <cellStyle name="Normal 4" xfId="5" xr:uid="{00000000-0005-0000-0000-000003000000}"/>
    <cellStyle name="Normal 4 2" xfId="6" xr:uid="{00000000-0005-0000-0000-000004000000}"/>
    <cellStyle name="Normal 5" xfId="1" xr:uid="{00000000-0005-0000-0000-000005000000}"/>
    <cellStyle name="Normal 6" xfId="7" xr:uid="{00000000-0005-0000-0000-000006000000}"/>
    <cellStyle name="Normal 6 2" xfId="8" xr:uid="{00000000-0005-0000-0000-000007000000}"/>
    <cellStyle name="Normal 7" xfId="9" xr:uid="{00000000-0005-0000-0000-000008000000}"/>
    <cellStyle name="Normal 7 2" xfId="10" xr:uid="{00000000-0005-0000-0000-000009000000}"/>
    <cellStyle name="Normal 7 2 2" xfId="11" xr:uid="{00000000-0005-0000-0000-00000A000000}"/>
    <cellStyle name="Percent 2" xfId="4" xr:uid="{00000000-0005-0000-0000-00000B000000}"/>
  </cellStyles>
  <dxfs count="201">
    <dxf>
      <font>
        <b val="0"/>
        <i val="0"/>
        <strike val="0"/>
        <condense val="0"/>
        <extend val="0"/>
        <outline val="0"/>
        <shadow val="0"/>
        <u val="none"/>
        <vertAlign val="baseline"/>
        <sz val="11"/>
        <color theme="1"/>
        <name val="Garamond"/>
        <scheme val="none"/>
      </font>
      <numFmt numFmtId="0" formatCode="General"/>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numFmt numFmtId="0" formatCode="General"/>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numFmt numFmtId="166" formatCode="mm/dd/yyyy"/>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numFmt numFmtId="166" formatCode="mm/dd/yyyy"/>
      <protection locked="0"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protection locked="1" hidden="0"/>
    </dxf>
    <dxf>
      <font>
        <b val="0"/>
        <i val="0"/>
        <strike val="0"/>
        <condense val="0"/>
        <extend val="0"/>
        <outline val="0"/>
        <shadow val="0"/>
        <u val="none"/>
        <vertAlign val="baseline"/>
        <sz val="11"/>
        <color theme="1"/>
        <name val="Garamond"/>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Garamond"/>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scheme val="none"/>
      </font>
      <protection locked="1" hidden="0"/>
    </dxf>
    <dxf>
      <numFmt numFmtId="0" formatCode="General"/>
    </dxf>
    <dxf>
      <numFmt numFmtId="0" formatCode="General"/>
    </dxf>
    <dxf>
      <numFmt numFmtId="0" formatCode="General"/>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family val="1"/>
        <scheme val="none"/>
      </font>
      <numFmt numFmtId="0" formatCode="General"/>
      <protection locked="1" hidden="0"/>
    </dxf>
    <dxf>
      <font>
        <b val="0"/>
        <i val="0"/>
        <strike val="0"/>
        <condense val="0"/>
        <extend val="0"/>
        <outline val="0"/>
        <shadow val="0"/>
        <u val="none"/>
        <vertAlign val="baseline"/>
        <sz val="11"/>
        <color theme="1"/>
        <name val="Garamond"/>
        <family val="1"/>
        <scheme val="none"/>
      </font>
      <numFmt numFmtId="0" formatCode="General"/>
      <protection locked="1" hidden="0"/>
    </dxf>
    <dxf>
      <font>
        <b val="0"/>
        <i val="0"/>
        <strike val="0"/>
        <condense val="0"/>
        <extend val="0"/>
        <outline val="0"/>
        <shadow val="0"/>
        <u val="none"/>
        <vertAlign val="baseline"/>
        <sz val="11"/>
        <color theme="1"/>
        <name val="Garamond"/>
        <family val="1"/>
        <scheme val="none"/>
      </font>
      <numFmt numFmtId="0" formatCode="General"/>
      <protection locked="1" hidden="0"/>
    </dxf>
    <dxf>
      <numFmt numFmtId="0" formatCode="General"/>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numFmt numFmtId="2" formatCode="0.00"/>
      <protection locked="0" hidden="0"/>
    </dxf>
    <dxf>
      <font>
        <b val="0"/>
        <i val="0"/>
        <strike val="0"/>
        <condense val="0"/>
        <extend val="0"/>
        <outline val="0"/>
        <shadow val="0"/>
        <u val="none"/>
        <vertAlign val="baseline"/>
        <sz val="11"/>
        <color theme="1"/>
        <name val="Garamond"/>
        <scheme val="none"/>
      </font>
      <numFmt numFmtId="0" formatCode="General"/>
      <protection locked="0" hidden="0"/>
    </dxf>
    <dxf>
      <font>
        <b val="0"/>
        <i val="0"/>
        <strike val="0"/>
        <condense val="0"/>
        <extend val="0"/>
        <outline val="0"/>
        <shadow val="0"/>
        <u val="none"/>
        <vertAlign val="baseline"/>
        <sz val="11"/>
        <color theme="1"/>
        <name val="Garamond"/>
        <scheme val="none"/>
      </font>
      <numFmt numFmtId="0" formatCode="General"/>
      <protection locked="0" hidden="0"/>
    </dxf>
    <dxf>
      <font>
        <b val="0"/>
        <i val="0"/>
        <strike val="0"/>
        <condense val="0"/>
        <extend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1"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1" hidden="0"/>
    </dxf>
    <dxf>
      <font>
        <strike val="0"/>
        <outline val="0"/>
        <shadow val="0"/>
        <u val="none"/>
        <vertAlign val="baseline"/>
        <sz val="11"/>
        <color theme="1"/>
        <name val="Garamond"/>
        <scheme val="none"/>
      </font>
      <protection locked="1"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rgb="FF000000"/>
        <name val="Garamond"/>
        <scheme val="none"/>
      </font>
      <protection locked="0" hidden="0"/>
    </dxf>
    <dxf>
      <font>
        <strike val="0"/>
        <outline val="0"/>
        <shadow val="0"/>
        <u val="none"/>
        <vertAlign val="baseline"/>
        <sz val="11"/>
        <color theme="1"/>
        <name val="Garamond"/>
        <scheme val="none"/>
      </font>
      <protection locked="1" hidden="0"/>
    </dxf>
    <dxf>
      <font>
        <b/>
        <i val="0"/>
      </font>
    </dxf>
    <dxf>
      <font>
        <b/>
        <i val="0"/>
      </font>
    </dxf>
    <dxf>
      <font>
        <b/>
        <i val="0"/>
      </font>
    </dxf>
    <dxf>
      <font>
        <b/>
        <i val="0"/>
        <strike val="0"/>
      </font>
      <numFmt numFmtId="0" formatCode="General"/>
    </dxf>
    <dxf>
      <alignment wrapText="1"/>
    </dxf>
    <dxf>
      <alignment wrapText="1"/>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b val="0"/>
        <i val="0"/>
        <strike val="0"/>
        <condense val="0"/>
        <extend val="0"/>
        <outline val="0"/>
        <shadow val="0"/>
        <u val="none"/>
        <vertAlign val="baseline"/>
        <sz val="11"/>
        <color theme="1"/>
        <name val="Garamond"/>
        <scheme val="none"/>
      </font>
      <numFmt numFmtId="2" formatCode="0.00"/>
      <protection locked="0" hidden="0"/>
    </dxf>
    <dxf>
      <font>
        <b val="0"/>
        <i val="0"/>
        <strike val="0"/>
        <condense val="0"/>
        <extend val="0"/>
        <outline val="0"/>
        <shadow val="0"/>
        <u val="none"/>
        <vertAlign val="baseline"/>
        <sz val="11"/>
        <color theme="1"/>
        <name val="Garamond"/>
        <scheme val="none"/>
      </font>
      <numFmt numFmtId="2" formatCode="0.00"/>
      <protection locked="0" hidden="0"/>
    </dxf>
    <dxf>
      <font>
        <b val="0"/>
        <i val="0"/>
        <strike val="0"/>
        <condense val="0"/>
        <extend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fill>
        <patternFill patternType="none">
          <fgColor indexed="64"/>
          <bgColor indexed="65"/>
        </patternFill>
      </fill>
      <protection locked="0" hidden="0"/>
    </dxf>
    <dxf>
      <font>
        <strike val="0"/>
        <outline val="0"/>
        <shadow val="0"/>
        <u val="none"/>
        <vertAlign val="baseline"/>
        <sz val="11"/>
        <color theme="1"/>
        <name val="Garamond"/>
        <scheme val="none"/>
      </font>
      <fill>
        <patternFill patternType="none">
          <fgColor indexed="64"/>
          <bgColor indexed="65"/>
        </patternFill>
      </fill>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1" hidden="0"/>
    </dxf>
    <dxf>
      <font>
        <strike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family val="1"/>
        <scheme val="none"/>
      </font>
      <numFmt numFmtId="0" formatCode="General"/>
      <protection locked="0" hidden="0"/>
    </dxf>
    <dxf>
      <numFmt numFmtId="0" formatCode="General"/>
    </dxf>
    <dxf>
      <font>
        <strike val="0"/>
        <outline val="0"/>
        <shadow val="0"/>
        <u val="none"/>
        <vertAlign val="baseline"/>
        <sz val="11"/>
        <color theme="1"/>
        <name val="Garamond"/>
        <scheme val="none"/>
      </font>
      <protection locked="0" hidden="0"/>
    </dxf>
    <dxf>
      <font>
        <b val="0"/>
        <i val="0"/>
        <strike val="0"/>
        <condense val="0"/>
        <extend val="0"/>
        <outline val="0"/>
        <shadow val="0"/>
        <u val="none"/>
        <vertAlign val="baseline"/>
        <sz val="11"/>
        <color theme="1"/>
        <name val="Garamond"/>
        <family val="1"/>
        <scheme val="none"/>
      </font>
      <numFmt numFmtId="0" formatCode="General"/>
      <protection locked="1" hidden="0"/>
    </dxf>
    <dxf>
      <font>
        <b val="0"/>
        <i val="0"/>
        <strike val="0"/>
        <condense val="0"/>
        <extend val="0"/>
        <outline val="0"/>
        <shadow val="0"/>
        <u val="none"/>
        <vertAlign val="baseline"/>
        <sz val="11"/>
        <color theme="1"/>
        <name val="Garamond"/>
        <family val="1"/>
        <scheme val="none"/>
      </font>
      <numFmt numFmtId="0" formatCode="General"/>
      <protection locked="1" hidden="0"/>
    </dxf>
    <dxf>
      <font>
        <b val="0"/>
        <i val="0"/>
        <strike val="0"/>
        <condense val="0"/>
        <extend val="0"/>
        <outline val="0"/>
        <shadow val="0"/>
        <u val="none"/>
        <vertAlign val="baseline"/>
        <sz val="11"/>
        <color theme="1"/>
        <name val="Garamond"/>
        <family val="1"/>
        <scheme val="none"/>
      </font>
      <numFmt numFmtId="0" formatCode="General"/>
      <protection locked="1" hidden="0"/>
    </dxf>
    <dxf>
      <numFmt numFmtId="0" formatCode="General"/>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numFmt numFmtId="2" formatCode="0.00"/>
      <protection locked="0" hidden="0"/>
    </dxf>
    <dxf>
      <font>
        <b val="0"/>
        <i val="0"/>
        <strike val="0"/>
        <condense val="0"/>
        <extend val="0"/>
        <outline val="0"/>
        <shadow val="0"/>
        <u val="none"/>
        <vertAlign val="baseline"/>
        <sz val="11"/>
        <color theme="1"/>
        <name val="Garamond"/>
        <scheme val="none"/>
      </font>
      <numFmt numFmtId="0" formatCode="General"/>
      <protection locked="0" hidden="0"/>
    </dxf>
    <dxf>
      <font>
        <b val="0"/>
        <i val="0"/>
        <strike val="0"/>
        <condense val="0"/>
        <extend val="0"/>
        <outline val="0"/>
        <shadow val="0"/>
        <u val="none"/>
        <vertAlign val="baseline"/>
        <sz val="11"/>
        <color theme="1"/>
        <name val="Garamond"/>
        <scheme val="none"/>
      </font>
      <numFmt numFmtId="0" formatCode="General"/>
      <protection locked="0" hidden="0"/>
    </dxf>
    <dxf>
      <font>
        <b val="0"/>
        <i val="0"/>
        <strike val="0"/>
        <condense val="0"/>
        <extend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numFmt numFmtId="2" formatCode="0.00"/>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0" formatCode="General"/>
      <protection locked="1"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numFmt numFmtId="166" formatCode="mm/dd/yyyy"/>
      <protection locked="0" hidden="0"/>
    </dxf>
    <dxf>
      <font>
        <strike val="0"/>
        <outline val="0"/>
        <shadow val="0"/>
        <u val="none"/>
        <vertAlign val="baseline"/>
        <sz val="11"/>
        <color theme="1"/>
        <name val="Garamond"/>
        <scheme val="none"/>
      </font>
      <protection locked="1" hidden="0"/>
    </dxf>
    <dxf>
      <font>
        <strike val="0"/>
        <outline val="0"/>
        <shadow val="0"/>
        <u val="none"/>
        <vertAlign val="baseline"/>
        <sz val="11"/>
        <color theme="1"/>
        <name val="Garamond"/>
        <scheme val="none"/>
      </font>
      <protection locked="1" hidden="0"/>
    </dxf>
    <dxf>
      <font>
        <strike val="0"/>
        <outline val="0"/>
        <shadow val="0"/>
        <u val="none"/>
        <vertAlign val="baseline"/>
        <sz val="11"/>
        <color theme="1"/>
        <name val="Garamond"/>
        <scheme val="none"/>
      </font>
      <numFmt numFmtId="0" formatCode="General"/>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0" hidden="0"/>
    </dxf>
    <dxf>
      <font>
        <strike val="0"/>
        <outline val="0"/>
        <shadow val="0"/>
        <u val="none"/>
        <vertAlign val="baseline"/>
        <sz val="11"/>
        <color theme="1"/>
        <name val="Garamond"/>
        <scheme val="none"/>
      </font>
      <protection locked="1" hidden="0"/>
    </dxf>
    <dxf>
      <fill>
        <patternFill>
          <bgColor rgb="FFFFC000"/>
        </patternFill>
      </fill>
    </dxf>
  </dxfs>
  <tableStyles count="0" defaultTableStyle="TableStyleMedium2" defaultPivotStyle="PivotStyleLight16"/>
  <colors>
    <mruColors>
      <color rgb="FFEE3524"/>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962025</xdr:colOff>
          <xdr:row>19</xdr:row>
          <xdr:rowOff>57150</xdr:rowOff>
        </xdr:from>
        <xdr:to>
          <xdr:col>3</xdr:col>
          <xdr:colOff>190500</xdr:colOff>
          <xdr:row>21</xdr:row>
          <xdr:rowOff>95250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Start</a:t>
              </a:r>
            </a:p>
          </xdr:txBody>
        </xdr:sp>
        <xdr:clientData fPrintsWithSheet="0"/>
      </xdr:twoCellAnchor>
    </mc:Choice>
    <mc:Fallback/>
  </mc:AlternateContent>
  <xdr:twoCellAnchor>
    <xdr:from>
      <xdr:col>0</xdr:col>
      <xdr:colOff>523875</xdr:colOff>
      <xdr:row>16</xdr:row>
      <xdr:rowOff>104775</xdr:rowOff>
    </xdr:from>
    <xdr:to>
      <xdr:col>4</xdr:col>
      <xdr:colOff>200025</xdr:colOff>
      <xdr:row>18</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23875" y="3152775"/>
          <a:ext cx="25717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the</a:t>
          </a:r>
          <a:r>
            <a:rPr lang="en-US" sz="1100" baseline="0"/>
            <a:t> 'Start" button below to begin.</a:t>
          </a:r>
          <a:endParaRPr lang="en-US" sz="1100"/>
        </a:p>
      </xdr:txBody>
    </xdr:sp>
    <xdr:clientData/>
  </xdr:twoCellAnchor>
  <xdr:twoCellAnchor>
    <xdr:from>
      <xdr:col>4</xdr:col>
      <xdr:colOff>609599</xdr:colOff>
      <xdr:row>1</xdr:row>
      <xdr:rowOff>0</xdr:rowOff>
    </xdr:from>
    <xdr:to>
      <xdr:col>11</xdr:col>
      <xdr:colOff>9524</xdr:colOff>
      <xdr:row>25</xdr:row>
      <xdr:rowOff>38100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505199" y="190500"/>
          <a:ext cx="3667125" cy="461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Things to know...</a:t>
          </a:r>
          <a:endParaRPr lang="en-US" sz="2000" b="1" baseline="0"/>
        </a:p>
        <a:p>
          <a:endParaRPr lang="en-US" sz="1100" baseline="0"/>
        </a:p>
        <a:p>
          <a:r>
            <a:rPr lang="en-US" sz="1100" baseline="0"/>
            <a:t>1. Do NOT edit any of the column names.</a:t>
          </a:r>
        </a:p>
        <a:p>
          <a:endParaRPr lang="en-US" sz="1100" baseline="0"/>
        </a:p>
        <a:p>
          <a:r>
            <a:rPr lang="en-US" sz="1100" baseline="0"/>
            <a:t>2. Do NOT delete any columns.</a:t>
          </a:r>
        </a:p>
        <a:p>
          <a:endParaRPr lang="en-US" sz="1100" baseline="0"/>
        </a:p>
        <a:p>
          <a:r>
            <a:rPr lang="en-US" sz="1100" baseline="0"/>
            <a:t>3. You may append columns to the END of the "Students" tab.</a:t>
          </a:r>
        </a:p>
        <a:p>
          <a:endParaRPr lang="en-US" sz="1100" baseline="0"/>
        </a:p>
        <a:p>
          <a:r>
            <a:rPr lang="en-US" sz="1100" baseline="0"/>
            <a:t>4. Do NOT touch the following tabs: BMITable, BP Table, Lookup_Tables.</a:t>
          </a:r>
        </a:p>
        <a:p>
          <a:endParaRPr lang="en-US" sz="1100" baseline="0"/>
        </a:p>
        <a:p>
          <a:r>
            <a:rPr lang="en-US" sz="1100" baseline="0"/>
            <a:t>5. Do not edit ANY cells on the ReportCard template, doing so will run the risk of messing up the macro that generates the report cards. </a:t>
          </a:r>
        </a:p>
        <a:p>
          <a:endParaRPr lang="en-US" sz="1100" baseline="0"/>
        </a:p>
        <a:p>
          <a:r>
            <a:rPr lang="en-US" sz="1100" baseline="0"/>
            <a:t>6. A student's blood pressure is categorized by the use of a blood pressure chart. As such, if the student's height falls out the range for their age group as listed in the chart, then their BP category will NOT be calculated. This should not happen very frequently, and it is advised that for the few that could not be found, to use a online calculator.</a:t>
          </a:r>
        </a:p>
        <a:p>
          <a:endParaRPr lang="en-US" sz="1100"/>
        </a:p>
        <a:p>
          <a:r>
            <a:rPr lang="en-US" sz="1100"/>
            <a:t>7.</a:t>
          </a:r>
          <a:r>
            <a:rPr lang="en-US" sz="1100" baseline="0"/>
            <a:t> If something is wrong with the workbook, please contact Mark Bloodworth in Coordinated School Health. </a:t>
          </a:r>
          <a:endParaRPr lang="en-US" sz="1100"/>
        </a:p>
      </xdr:txBody>
    </xdr:sp>
    <xdr:clientData/>
  </xdr:twoCellAnchor>
  <xdr:twoCellAnchor editAs="oneCell">
    <xdr:from>
      <xdr:col>0</xdr:col>
      <xdr:colOff>781050</xdr:colOff>
      <xdr:row>8</xdr:row>
      <xdr:rowOff>161925</xdr:rowOff>
    </xdr:from>
    <xdr:to>
      <xdr:col>3</xdr:col>
      <xdr:colOff>368402</xdr:colOff>
      <xdr:row>13</xdr:row>
      <xdr:rowOff>135817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1685925"/>
          <a:ext cx="1873352" cy="92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274386</xdr:colOff>
      <xdr:row>38</xdr:row>
      <xdr:rowOff>74087</xdr:rowOff>
    </xdr:from>
    <xdr:to>
      <xdr:col>1</xdr:col>
      <xdr:colOff>445327</xdr:colOff>
      <xdr:row>45</xdr:row>
      <xdr:rowOff>163863</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932477" y="7347723"/>
          <a:ext cx="170941" cy="1514678"/>
        </a:xfrm>
        <a:prstGeom prst="rect">
          <a:avLst/>
        </a:prstGeom>
      </xdr:spPr>
    </xdr:pic>
    <xdr:clientData/>
  </xdr:twoCellAnchor>
  <xdr:twoCellAnchor editAs="oneCell">
    <xdr:from>
      <xdr:col>0</xdr:col>
      <xdr:colOff>224270</xdr:colOff>
      <xdr:row>38</xdr:row>
      <xdr:rowOff>74262</xdr:rowOff>
    </xdr:from>
    <xdr:to>
      <xdr:col>0</xdr:col>
      <xdr:colOff>395211</xdr:colOff>
      <xdr:row>45</xdr:row>
      <xdr:rowOff>164038</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224270" y="4660916"/>
          <a:ext cx="170941" cy="1508126"/>
        </a:xfrm>
        <a:prstGeom prst="rect">
          <a:avLst/>
        </a:prstGeom>
      </xdr:spPr>
    </xdr:pic>
    <xdr:clientData/>
  </xdr:twoCellAnchor>
  <xdr:twoCellAnchor>
    <xdr:from>
      <xdr:col>0</xdr:col>
      <xdr:colOff>188025</xdr:colOff>
      <xdr:row>42</xdr:row>
      <xdr:rowOff>76695</xdr:rowOff>
    </xdr:from>
    <xdr:to>
      <xdr:col>0</xdr:col>
      <xdr:colOff>395844</xdr:colOff>
      <xdr:row>42</xdr:row>
      <xdr:rowOff>76695</xdr:rowOff>
    </xdr:to>
    <xdr:cxnSp macro="">
      <xdr:nvCxnSpPr>
        <xdr:cNvPr id="20" name="Straight Connector 19">
          <a:extLst>
            <a:ext uri="{FF2B5EF4-FFF2-40B4-BE49-F238E27FC236}">
              <a16:creationId xmlns:a16="http://schemas.microsoft.com/office/drawing/2014/main" id="{00000000-0008-0000-0600-000014000000}"/>
            </a:ext>
          </a:extLst>
        </xdr:cNvPr>
        <xdr:cNvCxnSpPr/>
      </xdr:nvCxnSpPr>
      <xdr:spPr>
        <a:xfrm>
          <a:off x="188025" y="697427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188026</xdr:colOff>
      <xdr:row>44</xdr:row>
      <xdr:rowOff>74419</xdr:rowOff>
    </xdr:from>
    <xdr:to>
      <xdr:col>0</xdr:col>
      <xdr:colOff>395845</xdr:colOff>
      <xdr:row>44</xdr:row>
      <xdr:rowOff>74419</xdr:rowOff>
    </xdr:to>
    <xdr:cxnSp macro="">
      <xdr:nvCxnSpPr>
        <xdr:cNvPr id="23" name="Straight Connector 22">
          <a:extLst>
            <a:ext uri="{FF2B5EF4-FFF2-40B4-BE49-F238E27FC236}">
              <a16:creationId xmlns:a16="http://schemas.microsoft.com/office/drawing/2014/main" id="{00000000-0008-0000-0600-000017000000}"/>
            </a:ext>
          </a:extLst>
        </xdr:cNvPr>
        <xdr:cNvCxnSpPr/>
      </xdr:nvCxnSpPr>
      <xdr:spPr>
        <a:xfrm>
          <a:off x="188026" y="735913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273008</xdr:colOff>
      <xdr:row>44</xdr:row>
      <xdr:rowOff>77239</xdr:rowOff>
    </xdr:from>
    <xdr:to>
      <xdr:col>1</xdr:col>
      <xdr:colOff>480827</xdr:colOff>
      <xdr:row>44</xdr:row>
      <xdr:rowOff>77239</xdr:rowOff>
    </xdr:to>
    <xdr:cxnSp macro="">
      <xdr:nvCxnSpPr>
        <xdr:cNvPr id="24" name="Straight Connector 23">
          <a:extLst>
            <a:ext uri="{FF2B5EF4-FFF2-40B4-BE49-F238E27FC236}">
              <a16:creationId xmlns:a16="http://schemas.microsoft.com/office/drawing/2014/main" id="{00000000-0008-0000-0600-000018000000}"/>
            </a:ext>
          </a:extLst>
        </xdr:cNvPr>
        <xdr:cNvCxnSpPr/>
      </xdr:nvCxnSpPr>
      <xdr:spPr>
        <a:xfrm>
          <a:off x="931099" y="8493875"/>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274492</xdr:colOff>
      <xdr:row>42</xdr:row>
      <xdr:rowOff>74809</xdr:rowOff>
    </xdr:from>
    <xdr:to>
      <xdr:col>1</xdr:col>
      <xdr:colOff>482311</xdr:colOff>
      <xdr:row>42</xdr:row>
      <xdr:rowOff>74809</xdr:rowOff>
    </xdr:to>
    <xdr:cxnSp macro="">
      <xdr:nvCxnSpPr>
        <xdr:cNvPr id="25" name="Straight Connector 24">
          <a:extLst>
            <a:ext uri="{FF2B5EF4-FFF2-40B4-BE49-F238E27FC236}">
              <a16:creationId xmlns:a16="http://schemas.microsoft.com/office/drawing/2014/main" id="{00000000-0008-0000-0600-000019000000}"/>
            </a:ext>
          </a:extLst>
        </xdr:cNvPr>
        <xdr:cNvCxnSpPr/>
      </xdr:nvCxnSpPr>
      <xdr:spPr>
        <a:xfrm>
          <a:off x="932583" y="8110445"/>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273502</xdr:colOff>
      <xdr:row>40</xdr:row>
      <xdr:rowOff>75582</xdr:rowOff>
    </xdr:from>
    <xdr:to>
      <xdr:col>1</xdr:col>
      <xdr:colOff>481321</xdr:colOff>
      <xdr:row>40</xdr:row>
      <xdr:rowOff>75582</xdr:rowOff>
    </xdr:to>
    <xdr:cxnSp macro="">
      <xdr:nvCxnSpPr>
        <xdr:cNvPr id="26" name="Straight Connector 25">
          <a:extLst>
            <a:ext uri="{FF2B5EF4-FFF2-40B4-BE49-F238E27FC236}">
              <a16:creationId xmlns:a16="http://schemas.microsoft.com/office/drawing/2014/main" id="{00000000-0008-0000-0600-00001A000000}"/>
            </a:ext>
          </a:extLst>
        </xdr:cNvPr>
        <xdr:cNvCxnSpPr/>
      </xdr:nvCxnSpPr>
      <xdr:spPr>
        <a:xfrm>
          <a:off x="931593" y="7730218"/>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189016</xdr:colOff>
      <xdr:row>40</xdr:row>
      <xdr:rowOff>72829</xdr:rowOff>
    </xdr:from>
    <xdr:to>
      <xdr:col>0</xdr:col>
      <xdr:colOff>396835</xdr:colOff>
      <xdr:row>40</xdr:row>
      <xdr:rowOff>72829</xdr:rowOff>
    </xdr:to>
    <xdr:cxnSp macro="">
      <xdr:nvCxnSpPr>
        <xdr:cNvPr id="27" name="Straight Connector 26">
          <a:extLst>
            <a:ext uri="{FF2B5EF4-FFF2-40B4-BE49-F238E27FC236}">
              <a16:creationId xmlns:a16="http://schemas.microsoft.com/office/drawing/2014/main" id="{00000000-0008-0000-0600-00001B000000}"/>
            </a:ext>
          </a:extLst>
        </xdr:cNvPr>
        <xdr:cNvCxnSpPr/>
      </xdr:nvCxnSpPr>
      <xdr:spPr>
        <a:xfrm>
          <a:off x="189016" y="658792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476250</xdr:colOff>
          <xdr:row>4</xdr:row>
          <xdr:rowOff>171450</xdr:rowOff>
        </xdr:from>
        <xdr:to>
          <xdr:col>24</xdr:col>
          <xdr:colOff>228600</xdr:colOff>
          <xdr:row>51</xdr:row>
          <xdr:rowOff>57150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13608</xdr:rowOff>
    </xdr:from>
    <xdr:to>
      <xdr:col>2</xdr:col>
      <xdr:colOff>515004</xdr:colOff>
      <xdr:row>4</xdr:row>
      <xdr:rowOff>178000</xdr:rowOff>
    </xdr:to>
    <xdr:pic>
      <xdr:nvPicPr>
        <xdr:cNvPr id="22" name="Pictur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608"/>
          <a:ext cx="1883279" cy="926392"/>
        </a:xfrm>
        <a:prstGeom prst="rect">
          <a:avLst/>
        </a:prstGeom>
      </xdr:spPr>
    </xdr:pic>
    <xdr:clientData/>
  </xdr:twoCellAnchor>
  <xdr:twoCellAnchor editAs="oneCell">
    <xdr:from>
      <xdr:col>5</xdr:col>
      <xdr:colOff>284865</xdr:colOff>
      <xdr:row>33</xdr:row>
      <xdr:rowOff>186428</xdr:rowOff>
    </xdr:from>
    <xdr:to>
      <xdr:col>11</xdr:col>
      <xdr:colOff>585117</xdr:colOff>
      <xdr:row>46</xdr:row>
      <xdr:rowOff>175845</xdr:rowOff>
    </xdr:to>
    <xdr:pic>
      <xdr:nvPicPr>
        <xdr:cNvPr id="28" name="Picture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3"/>
        <a:stretch>
          <a:fillRect/>
        </a:stretch>
      </xdr:blipFill>
      <xdr:spPr>
        <a:xfrm>
          <a:off x="3606191" y="7268058"/>
          <a:ext cx="4598926" cy="2739244"/>
        </a:xfrm>
        <a:prstGeom prst="rect">
          <a:avLst/>
        </a:prstGeom>
      </xdr:spPr>
    </xdr:pic>
    <xdr:clientData/>
  </xdr:twoCellAnchor>
  <xdr:twoCellAnchor editAs="oneCell">
    <xdr:from>
      <xdr:col>12</xdr:col>
      <xdr:colOff>423334</xdr:colOff>
      <xdr:row>0</xdr:row>
      <xdr:rowOff>169334</xdr:rowOff>
    </xdr:from>
    <xdr:to>
      <xdr:col>14</xdr:col>
      <xdr:colOff>543530</xdr:colOff>
      <xdr:row>4</xdr:row>
      <xdr:rowOff>19656</xdr:rowOff>
    </xdr:to>
    <xdr:pic>
      <xdr:nvPicPr>
        <xdr:cNvPr id="32" name="image2.png">
          <a:extLst>
            <a:ext uri="{FF2B5EF4-FFF2-40B4-BE49-F238E27FC236}">
              <a16:creationId xmlns:a16="http://schemas.microsoft.com/office/drawing/2014/main" id="{00000000-0008-0000-0600-000020000000}"/>
            </a:ext>
          </a:extLst>
        </xdr:cNvPr>
        <xdr:cNvPicPr/>
      </xdr:nvPicPr>
      <xdr:blipFill>
        <a:blip xmlns:r="http://schemas.openxmlformats.org/officeDocument/2006/relationships" r:embed="rId4"/>
        <a:srcRect/>
        <a:stretch>
          <a:fillRect/>
        </a:stretch>
      </xdr:blipFill>
      <xdr:spPr>
        <a:xfrm>
          <a:off x="8604251" y="169334"/>
          <a:ext cx="1411362" cy="612322"/>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282949</xdr:colOff>
      <xdr:row>4</xdr:row>
      <xdr:rowOff>77064</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11849" cy="839064"/>
        </a:xfrm>
        <a:prstGeom prst="rect">
          <a:avLst/>
        </a:prstGeom>
      </xdr:spPr>
    </xdr:pic>
    <xdr:clientData/>
  </xdr:twoCellAnchor>
  <xdr:twoCellAnchor editAs="oneCell">
    <xdr:from>
      <xdr:col>1</xdr:col>
      <xdr:colOff>274386</xdr:colOff>
      <xdr:row>38</xdr:row>
      <xdr:rowOff>74087</xdr:rowOff>
    </xdr:from>
    <xdr:to>
      <xdr:col>1</xdr:col>
      <xdr:colOff>445327</xdr:colOff>
      <xdr:row>46</xdr:row>
      <xdr:rowOff>47447</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931611" y="7389287"/>
          <a:ext cx="170941" cy="1516410"/>
        </a:xfrm>
        <a:prstGeom prst="rect">
          <a:avLst/>
        </a:prstGeom>
      </xdr:spPr>
    </xdr:pic>
    <xdr:clientData/>
  </xdr:twoCellAnchor>
  <xdr:twoCellAnchor editAs="oneCell">
    <xdr:from>
      <xdr:col>0</xdr:col>
      <xdr:colOff>224270</xdr:colOff>
      <xdr:row>38</xdr:row>
      <xdr:rowOff>74262</xdr:rowOff>
    </xdr:from>
    <xdr:to>
      <xdr:col>0</xdr:col>
      <xdr:colOff>395211</xdr:colOff>
      <xdr:row>46</xdr:row>
      <xdr:rowOff>47622</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224270" y="7389462"/>
          <a:ext cx="170941" cy="1516410"/>
        </a:xfrm>
        <a:prstGeom prst="rect">
          <a:avLst/>
        </a:prstGeom>
      </xdr:spPr>
    </xdr:pic>
    <xdr:clientData/>
  </xdr:twoCellAnchor>
  <xdr:twoCellAnchor>
    <xdr:from>
      <xdr:col>0</xdr:col>
      <xdr:colOff>188025</xdr:colOff>
      <xdr:row>42</xdr:row>
      <xdr:rowOff>76695</xdr:rowOff>
    </xdr:from>
    <xdr:to>
      <xdr:col>0</xdr:col>
      <xdr:colOff>395844</xdr:colOff>
      <xdr:row>42</xdr:row>
      <xdr:rowOff>76695</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188025" y="8153895"/>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188026</xdr:colOff>
      <xdr:row>44</xdr:row>
      <xdr:rowOff>74419</xdr:rowOff>
    </xdr:from>
    <xdr:to>
      <xdr:col>0</xdr:col>
      <xdr:colOff>395845</xdr:colOff>
      <xdr:row>44</xdr:row>
      <xdr:rowOff>74419</xdr:rowOff>
    </xdr:to>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a:off x="188026" y="853261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273008</xdr:colOff>
      <xdr:row>44</xdr:row>
      <xdr:rowOff>77239</xdr:rowOff>
    </xdr:from>
    <xdr:to>
      <xdr:col>1</xdr:col>
      <xdr:colOff>480827</xdr:colOff>
      <xdr:row>44</xdr:row>
      <xdr:rowOff>77239</xdr:rowOff>
    </xdr:to>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a:off x="930233" y="853543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274492</xdr:colOff>
      <xdr:row>42</xdr:row>
      <xdr:rowOff>74809</xdr:rowOff>
    </xdr:from>
    <xdr:to>
      <xdr:col>1</xdr:col>
      <xdr:colOff>482311</xdr:colOff>
      <xdr:row>42</xdr:row>
      <xdr:rowOff>74809</xdr:rowOff>
    </xdr:to>
    <xdr:cxnSp macro="">
      <xdr:nvCxnSpPr>
        <xdr:cNvPr id="8" name="Straight Connector 7">
          <a:extLst>
            <a:ext uri="{FF2B5EF4-FFF2-40B4-BE49-F238E27FC236}">
              <a16:creationId xmlns:a16="http://schemas.microsoft.com/office/drawing/2014/main" id="{00000000-0008-0000-0C00-000008000000}"/>
            </a:ext>
          </a:extLst>
        </xdr:cNvPr>
        <xdr:cNvCxnSpPr/>
      </xdr:nvCxnSpPr>
      <xdr:spPr>
        <a:xfrm>
          <a:off x="931717" y="815200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273502</xdr:colOff>
      <xdr:row>40</xdr:row>
      <xdr:rowOff>75582</xdr:rowOff>
    </xdr:from>
    <xdr:to>
      <xdr:col>1</xdr:col>
      <xdr:colOff>481321</xdr:colOff>
      <xdr:row>40</xdr:row>
      <xdr:rowOff>75582</xdr:rowOff>
    </xdr:to>
    <xdr:cxnSp macro="">
      <xdr:nvCxnSpPr>
        <xdr:cNvPr id="9" name="Straight Connector 8">
          <a:extLst>
            <a:ext uri="{FF2B5EF4-FFF2-40B4-BE49-F238E27FC236}">
              <a16:creationId xmlns:a16="http://schemas.microsoft.com/office/drawing/2014/main" id="{00000000-0008-0000-0C00-000009000000}"/>
            </a:ext>
          </a:extLst>
        </xdr:cNvPr>
        <xdr:cNvCxnSpPr/>
      </xdr:nvCxnSpPr>
      <xdr:spPr>
        <a:xfrm>
          <a:off x="930727" y="7771782"/>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189016</xdr:colOff>
      <xdr:row>40</xdr:row>
      <xdr:rowOff>72829</xdr:rowOff>
    </xdr:from>
    <xdr:to>
      <xdr:col>0</xdr:col>
      <xdr:colOff>396835</xdr:colOff>
      <xdr:row>40</xdr:row>
      <xdr:rowOff>72829</xdr:rowOff>
    </xdr:to>
    <xdr:cxnSp macro="">
      <xdr:nvCxnSpPr>
        <xdr:cNvPr id="10" name="Straight Connector 9">
          <a:extLst>
            <a:ext uri="{FF2B5EF4-FFF2-40B4-BE49-F238E27FC236}">
              <a16:creationId xmlns:a16="http://schemas.microsoft.com/office/drawing/2014/main" id="{00000000-0008-0000-0C00-00000A000000}"/>
            </a:ext>
          </a:extLst>
        </xdr:cNvPr>
        <xdr:cNvCxnSpPr/>
      </xdr:nvCxnSpPr>
      <xdr:spPr>
        <a:xfrm>
          <a:off x="189016" y="7769029"/>
          <a:ext cx="207819" cy="0"/>
        </a:xfrm>
        <a:prstGeom prst="line">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3942</xdr:colOff>
      <xdr:row>39</xdr:row>
      <xdr:rowOff>162622</xdr:rowOff>
    </xdr:from>
    <xdr:to>
      <xdr:col>1</xdr:col>
      <xdr:colOff>9293</xdr:colOff>
      <xdr:row>45</xdr:row>
      <xdr:rowOff>76200</xdr:rowOff>
    </xdr:to>
    <xdr:cxnSp macro="">
      <xdr:nvCxnSpPr>
        <xdr:cNvPr id="11" name="Straight Arrow Connector 10">
          <a:extLst>
            <a:ext uri="{FF2B5EF4-FFF2-40B4-BE49-F238E27FC236}">
              <a16:creationId xmlns:a16="http://schemas.microsoft.com/office/drawing/2014/main" id="{00000000-0008-0000-0C00-00000B000000}"/>
            </a:ext>
          </a:extLst>
        </xdr:cNvPr>
        <xdr:cNvCxnSpPr/>
      </xdr:nvCxnSpPr>
      <xdr:spPr>
        <a:xfrm flipH="1">
          <a:off x="661167" y="7668322"/>
          <a:ext cx="5351" cy="1066103"/>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469282</xdr:colOff>
      <xdr:row>38</xdr:row>
      <xdr:rowOff>124612</xdr:rowOff>
    </xdr:from>
    <xdr:ext cx="388633" cy="248851"/>
    <xdr:sp macro="" textlink="">
      <xdr:nvSpPr>
        <xdr:cNvPr id="12" name="TextBox 11">
          <a:extLst>
            <a:ext uri="{FF2B5EF4-FFF2-40B4-BE49-F238E27FC236}">
              <a16:creationId xmlns:a16="http://schemas.microsoft.com/office/drawing/2014/main" id="{00000000-0008-0000-0C00-00000C000000}"/>
            </a:ext>
          </a:extLst>
        </xdr:cNvPr>
        <xdr:cNvSpPr txBox="1"/>
      </xdr:nvSpPr>
      <xdr:spPr>
        <a:xfrm>
          <a:off x="469282" y="7439812"/>
          <a:ext cx="3886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Bad</a:t>
          </a:r>
        </a:p>
      </xdr:txBody>
    </xdr:sp>
    <xdr:clientData/>
  </xdr:oneCellAnchor>
  <xdr:oneCellAnchor>
    <xdr:from>
      <xdr:col>0</xdr:col>
      <xdr:colOff>412681</xdr:colOff>
      <xdr:row>45</xdr:row>
      <xdr:rowOff>39945</xdr:rowOff>
    </xdr:from>
    <xdr:ext cx="473015" cy="248851"/>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412681" y="8698170"/>
          <a:ext cx="4730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Good</a:t>
          </a:r>
        </a:p>
      </xdr:txBody>
    </xdr:sp>
    <xdr:clientData/>
  </xdr:oneCellAnchor>
  <xdr:twoCellAnchor>
    <xdr:from>
      <xdr:col>10</xdr:col>
      <xdr:colOff>272530</xdr:colOff>
      <xdr:row>36</xdr:row>
      <xdr:rowOff>156975</xdr:rowOff>
    </xdr:from>
    <xdr:to>
      <xdr:col>10</xdr:col>
      <xdr:colOff>274135</xdr:colOff>
      <xdr:row>42</xdr:row>
      <xdr:rowOff>74342</xdr:rowOff>
    </xdr:to>
    <xdr:cxnSp macro="">
      <xdr:nvCxnSpPr>
        <xdr:cNvPr id="14" name="Straight Arrow Connector 13">
          <a:extLst>
            <a:ext uri="{FF2B5EF4-FFF2-40B4-BE49-F238E27FC236}">
              <a16:creationId xmlns:a16="http://schemas.microsoft.com/office/drawing/2014/main" id="{00000000-0008-0000-0C00-00000E000000}"/>
            </a:ext>
          </a:extLst>
        </xdr:cNvPr>
        <xdr:cNvCxnSpPr/>
      </xdr:nvCxnSpPr>
      <xdr:spPr>
        <a:xfrm>
          <a:off x="6663805" y="7091175"/>
          <a:ext cx="1605" cy="1060367"/>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70861</xdr:colOff>
      <xdr:row>35</xdr:row>
      <xdr:rowOff>144517</xdr:rowOff>
    </xdr:from>
    <xdr:ext cx="388633" cy="248851"/>
    <xdr:sp macro="" textlink="">
      <xdr:nvSpPr>
        <xdr:cNvPr id="15" name="TextBox 14">
          <a:extLst>
            <a:ext uri="{FF2B5EF4-FFF2-40B4-BE49-F238E27FC236}">
              <a16:creationId xmlns:a16="http://schemas.microsoft.com/office/drawing/2014/main" id="{00000000-0008-0000-0C00-00000F000000}"/>
            </a:ext>
          </a:extLst>
        </xdr:cNvPr>
        <xdr:cNvSpPr txBox="1"/>
      </xdr:nvSpPr>
      <xdr:spPr>
        <a:xfrm>
          <a:off x="6462136" y="6888217"/>
          <a:ext cx="3886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Bad</a:t>
          </a:r>
        </a:p>
      </xdr:txBody>
    </xdr:sp>
    <xdr:clientData/>
  </xdr:oneCellAnchor>
  <xdr:oneCellAnchor>
    <xdr:from>
      <xdr:col>10</xdr:col>
      <xdr:colOff>37503</xdr:colOff>
      <xdr:row>37</xdr:row>
      <xdr:rowOff>154699</xdr:rowOff>
    </xdr:from>
    <xdr:ext cx="473015" cy="248851"/>
    <xdr:sp macro="" textlink="">
      <xdr:nvSpPr>
        <xdr:cNvPr id="16" name="TextBox 15">
          <a:extLst>
            <a:ext uri="{FF2B5EF4-FFF2-40B4-BE49-F238E27FC236}">
              <a16:creationId xmlns:a16="http://schemas.microsoft.com/office/drawing/2014/main" id="{00000000-0008-0000-0C00-000010000000}"/>
            </a:ext>
          </a:extLst>
        </xdr:cNvPr>
        <xdr:cNvSpPr txBox="1"/>
      </xdr:nvSpPr>
      <xdr:spPr>
        <a:xfrm>
          <a:off x="6428778" y="7279399"/>
          <a:ext cx="47301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Good</a:t>
          </a:r>
        </a:p>
      </xdr:txBody>
    </xdr:sp>
    <xdr:clientData/>
  </xdr:oneCellAnchor>
  <xdr:oneCellAnchor>
    <xdr:from>
      <xdr:col>10</xdr:col>
      <xdr:colOff>78988</xdr:colOff>
      <xdr:row>41</xdr:row>
      <xdr:rowOff>185851</xdr:rowOff>
    </xdr:from>
    <xdr:ext cx="388633" cy="248851"/>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6470263" y="8072551"/>
          <a:ext cx="3886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Bad</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fredo Ramirez" refreshedDate="44413.524421759263" createdVersion="4" refreshedVersion="6" minRefreshableVersion="3" recordCount="2" xr:uid="{00000000-000A-0000-FFFF-FFFF01000000}">
  <cacheSource type="worksheet">
    <worksheetSource name="StudentTable"/>
  </cacheSource>
  <cacheFields count="55">
    <cacheField name="LEA Code" numFmtId="0">
      <sharedItems containsSemiMixedTypes="0" containsString="0" containsNumber="1" containsInteger="1" minValue="530" maxValue="530"/>
    </cacheField>
    <cacheField name="School Code" numFmtId="0">
      <sharedItems containsSemiMixedTypes="0" containsString="0" containsNumber="1" containsInteger="1" minValue="48" maxValue="48"/>
    </cacheField>
    <cacheField name="System Name" numFmtId="0">
      <sharedItems/>
    </cacheField>
    <cacheField name="School Name" numFmtId="0">
      <sharedItems containsBlank="1" count="7">
        <s v="North Middle School (Loudon)"/>
        <m u="1"/>
        <s v="Westwood Elementary School" u="1"/>
        <s v="Roy Waldron" u="1"/>
        <s v="Union Heights Elementary" u="1"/>
        <e v="#N/A" u="1"/>
        <s v="My School" u="1"/>
      </sharedItems>
    </cacheField>
    <cacheField name="Exam Date" numFmtId="166">
      <sharedItems containsSemiMixedTypes="0" containsNonDate="0" containsDate="1" containsString="0" minDate="2015-10-03T00:00:00" maxDate="2020-05-14T00:00:00"/>
    </cacheField>
    <cacheField name="Grade Level" numFmtId="0">
      <sharedItems/>
    </cacheField>
    <cacheField name="Student ID Number" numFmtId="0">
      <sharedItems containsString="0" containsBlank="1" containsNumber="1" containsInteger="1" minValue="1234567890" maxValue="1234567890"/>
    </cacheField>
    <cacheField name="Student Last Name" numFmtId="0">
      <sharedItems containsBlank="1"/>
    </cacheField>
    <cacheField name="Student First Name" numFmtId="0">
      <sharedItems containsBlank="1"/>
    </cacheField>
    <cacheField name="Student Middle Name" numFmtId="0">
      <sharedItems containsBlank="1"/>
    </cacheField>
    <cacheField name="Date of Birth" numFmtId="166">
      <sharedItems containsSemiMixedTypes="0" containsNonDate="0" containsDate="1" containsString="0" minDate="2000-10-03T00:00:00" maxDate="2012-10-18T00:00:00"/>
    </cacheField>
    <cacheField name="Gender" numFmtId="0">
      <sharedItems/>
    </cacheField>
    <cacheField name="Height (inches)" numFmtId="0">
      <sharedItems containsSemiMixedTypes="0" containsString="0" containsNumber="1" minValue="53.4" maxValue="60.5"/>
    </cacheField>
    <cacheField name="Weight (pounds)" numFmtId="0">
      <sharedItems containsString="0" containsBlank="1" containsNumber="1" containsInteger="1" minValue="90" maxValue="90"/>
    </cacheField>
    <cacheField name="Systolic BP (Final)" numFmtId="0">
      <sharedItems containsSemiMixedTypes="0" containsString="0" containsNumber="1" containsInteger="1" minValue="102" maxValue="130"/>
    </cacheField>
    <cacheField name="Diastolic BP (Final)" numFmtId="0">
      <sharedItems containsSemiMixedTypes="0" containsString="0" containsNumber="1" containsInteger="1" minValue="70" maxValue="71"/>
    </cacheField>
    <cacheField name="Vision Exam" numFmtId="0">
      <sharedItems containsBlank="1"/>
    </cacheField>
    <cacheField name="Hearing Exam" numFmtId="0">
      <sharedItems/>
    </cacheField>
    <cacheField name="Scoliosis Exam" numFmtId="0">
      <sharedItems/>
    </cacheField>
    <cacheField name="Dental Exam" numFmtId="0">
      <sharedItems/>
    </cacheField>
    <cacheField name="Color Vision Exam" numFmtId="0">
      <sharedItems/>
    </cacheField>
    <cacheField name="Referral Req" numFmtId="0">
      <sharedItems/>
    </cacheField>
    <cacheField name="Comments" numFmtId="0">
      <sharedItems containsNonDate="0" containsString="0" containsBlank="1"/>
    </cacheField>
    <cacheField name="15M PACER Laps" numFmtId="0">
      <sharedItems containsNonDate="0" containsString="0" containsBlank="1"/>
    </cacheField>
    <cacheField name="20M PACER Laps" numFmtId="0">
      <sharedItems containsNonDate="0" containsString="0" containsBlank="1"/>
    </cacheField>
    <cacheField name="Street Address" numFmtId="0">
      <sharedItems containsBlank="1"/>
    </cacheField>
    <cacheField name="City" numFmtId="0">
      <sharedItems containsBlank="1"/>
    </cacheField>
    <cacheField name="State" numFmtId="0">
      <sharedItems/>
    </cacheField>
    <cacheField name="ZIP Code" numFmtId="0">
      <sharedItems containsString="0" containsBlank="1" containsNumber="1" containsInteger="1" minValue="37115" maxValue="37115"/>
    </cacheField>
    <cacheField name="BMI" numFmtId="2">
      <sharedItems containsSemiMixedTypes="0" containsString="0" containsNumber="1" minValue="0" maxValue="17.28570452837921"/>
    </cacheField>
    <cacheField name="Weight Category" numFmtId="0">
      <sharedItems count="5">
        <s v="Normal"/>
        <s v="Underweight"/>
        <s v="" u="1"/>
        <s v="Overweight" u="1"/>
        <s v="Obese" u="1"/>
      </sharedItems>
    </cacheField>
    <cacheField name="Systolic  Level" numFmtId="0">
      <sharedItems containsSemiMixedTypes="0" containsString="0" containsNumber="1" containsInteger="1" minValue="0" maxValue="3"/>
    </cacheField>
    <cacheField name="Diastolic Level" numFmtId="0">
      <sharedItems containsSemiMixedTypes="0" containsString="0" containsNumber="1" containsInteger="1" minValue="0" maxValue="1"/>
    </cacheField>
    <cacheField name="BP Final" numFmtId="0">
      <sharedItems containsSemiMixedTypes="0" containsString="0" containsNumber="1" containsInteger="1" minValue="0" maxValue="3"/>
    </cacheField>
    <cacheField name="BP Category" numFmtId="0">
      <sharedItems count="7">
        <s v="Normal"/>
        <s v="Stage 2 HT"/>
        <s v="" u="1"/>
        <s v="Pre-HT" u="1"/>
        <e v="#N/A" u="1"/>
        <s v="Out of Range" u="1"/>
        <s v="Stage 1 HT" u="1"/>
      </sharedItems>
    </cacheField>
    <cacheField name="BMI 5th Perc" numFmtId="2">
      <sharedItems containsSemiMixedTypes="0" containsString="0" containsNumber="1" minValue="13.747019999999999" maxValue="16.268419999999999"/>
    </cacheField>
    <cacheField name="BMI 85th Perc" numFmtId="2">
      <sharedItems containsSemiMixedTypes="0" containsString="0" containsNumber="1" minValue="17.660489999999999" maxValue="23.989850000000001"/>
    </cacheField>
    <cacheField name="BMI 95th Perc" numFmtId="2">
      <sharedItems containsSemiMixedTypes="0" containsString="0" containsNumber="1" minValue="19.59272" maxValue="28.054680000000001"/>
    </cacheField>
    <cacheField name="SBP 50th Perc" numFmtId="0">
      <sharedItems containsSemiMixedTypes="0" containsString="0" containsNumber="1" containsInteger="1" minValue="99" maxValue="105"/>
    </cacheField>
    <cacheField name="SBP 90th Perc" numFmtId="0">
      <sharedItems containsSemiMixedTypes="0" containsString="0" containsNumber="1" containsInteger="1" minValue="111" maxValue="118"/>
    </cacheField>
    <cacheField name="SBP 95th Perc" numFmtId="0">
      <sharedItems containsSemiMixedTypes="0" containsString="0" containsNumber="1" containsInteger="1" minValue="116" maxValue="124"/>
    </cacheField>
    <cacheField name="SBP 99th Perc" numFmtId="0">
      <sharedItems containsSemiMixedTypes="0" containsString="0" containsNumber="1" containsInteger="1" minValue="128" maxValue="136"/>
    </cacheField>
    <cacheField name="DBP 50th Perc" numFmtId="0">
      <sharedItems containsSemiMixedTypes="0" containsString="0" containsNumber="1" containsInteger="1" minValue="59" maxValue="64"/>
    </cacheField>
    <cacheField name="DBP 90th Perc" numFmtId="0">
      <sharedItems containsSemiMixedTypes="0" containsString="0" containsNumber="1" containsInteger="1" minValue="71" maxValue="76"/>
    </cacheField>
    <cacheField name="DBP 95th Perc" numFmtId="0">
      <sharedItems containsSemiMixedTypes="0" containsString="0" containsNumber="1" containsInteger="1" minValue="74" maxValue="80"/>
    </cacheField>
    <cacheField name="DBP 99th Perc" numFmtId="0">
      <sharedItems containsSemiMixedTypes="0" containsString="0" containsNumber="1" containsInteger="1" minValue="86" maxValue="92"/>
    </cacheField>
    <cacheField name="BP Row" numFmtId="0">
      <sharedItems containsSemiMixedTypes="0" containsString="0" containsNumber="1" containsInteger="1" minValue="28" maxValue="151"/>
    </cacheField>
    <cacheField name="SBP Addy" numFmtId="0">
      <sharedItems/>
    </cacheField>
    <cacheField name="DBP Addy" numFmtId="0">
      <sharedItems/>
    </cacheField>
    <cacheField name="Student Age" numFmtId="0">
      <sharedItems containsSemiMixedTypes="0" containsString="0" containsNumber="1" containsInteger="1" minValue="8" maxValue="15"/>
    </cacheField>
    <cacheField name="Quick SBP Check" numFmtId="0">
      <sharedItems containsSemiMixedTypes="0" containsString="0" containsNumber="1" containsInteger="1" minValue="107" maxValue="120"/>
    </cacheField>
    <cacheField name="Quick DBP Check" numFmtId="0">
      <sharedItems containsSemiMixedTypes="0" containsString="0" containsNumber="1" containsInteger="1" minValue="69" maxValue="80"/>
    </cacheField>
    <cacheField name="BP Result" numFmtId="0">
      <sharedItems/>
    </cacheField>
    <cacheField name="Referral Needed" numFmtId="0">
      <sharedItems/>
    </cacheField>
    <cacheField name="Homeroom Teach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fredo Ramirez" refreshedDate="44413.524421875001" createdVersion="4" refreshedVersion="6" minRefreshableVersion="3" recordCount="1" xr:uid="{00000000-000A-0000-FFFF-FFFF00000000}">
  <cacheSource type="worksheet">
    <worksheetSource name="Table4"/>
  </cacheSource>
  <cacheFields count="23">
    <cacheField name="LEA Code" numFmtId="0">
      <sharedItems containsSemiMixedTypes="0" containsString="0" containsNumber="1" containsInteger="1" minValue="940" maxValue="940"/>
    </cacheField>
    <cacheField name="School Code" numFmtId="0">
      <sharedItems containsSemiMixedTypes="0" containsString="0" containsNumber="1" containsInteger="1" minValue="88" maxValue="88"/>
    </cacheField>
    <cacheField name="System Name" numFmtId="0">
      <sharedItems count="2">
        <s v="Williamson County"/>
        <s v="Smith Co" u="1"/>
      </sharedItems>
    </cacheField>
    <cacheField name="School Name" numFmtId="0">
      <sharedItems count="4">
        <s v="Westwood Elementary School"/>
        <s v="Clinton Middle" u="1"/>
        <s v="Trump Elementary" u="1"/>
        <s v="Kennedy High School" u="1"/>
      </sharedItems>
    </cacheField>
    <cacheField name="Exam Date" numFmtId="166">
      <sharedItems containsSemiMixedTypes="0" containsNonDate="0" containsDate="1" containsString="0" minDate="2015-10-03T00:00:00" maxDate="2015-10-04T00:00:00"/>
    </cacheField>
    <cacheField name="Grade Level" numFmtId="0">
      <sharedItems/>
    </cacheField>
    <cacheField name="Student ID Number" numFmtId="0">
      <sharedItems containsSemiMixedTypes="0" containsString="0" containsNumber="1" containsInteger="1" minValue="1234567890" maxValue="1234567890"/>
    </cacheField>
    <cacheField name="Student Last Name" numFmtId="0">
      <sharedItems/>
    </cacheField>
    <cacheField name="Student First Name" numFmtId="0">
      <sharedItems/>
    </cacheField>
    <cacheField name="Student Middle Name" numFmtId="0">
      <sharedItems/>
    </cacheField>
    <cacheField name="Date of Birth" numFmtId="166">
      <sharedItems containsSemiMixedTypes="0" containsNonDate="0" containsDate="1" containsString="0" minDate="2000-10-03T00:00:00" maxDate="2000-10-04T00:00:00"/>
    </cacheField>
    <cacheField name="Gender" numFmtId="0">
      <sharedItems/>
    </cacheField>
    <cacheField name="Height (inches)" numFmtId="0">
      <sharedItems containsSemiMixedTypes="0" containsString="0" containsNumber="1" minValue="60.5" maxValue="60.5"/>
    </cacheField>
    <cacheField name="Weight (pounds)" numFmtId="0">
      <sharedItems containsSemiMixedTypes="0" containsString="0" containsNumber="1" containsInteger="1" minValue="90" maxValue="90"/>
    </cacheField>
    <cacheField name="PACER 15m " numFmtId="0">
      <sharedItems containsSemiMixedTypes="0" containsString="0" containsNumber="1" containsInteger="1" minValue="45" maxValue="45"/>
    </cacheField>
    <cacheField name="PACER 20m" numFmtId="0">
      <sharedItems containsNonDate="0" containsString="0" containsBlank="1"/>
    </cacheField>
    <cacheField name="BMI" numFmtId="0">
      <sharedItems containsSemiMixedTypes="0" containsString="0" containsNumber="1" minValue="17.28570452837921" maxValue="17.28570452837921"/>
    </cacheField>
    <cacheField name="Gender Code" numFmtId="0">
      <sharedItems containsSemiMixedTypes="0" containsString="0" containsNumber="1" containsInteger="1" minValue="2" maxValue="2"/>
    </cacheField>
    <cacheField name="Age in Years" numFmtId="0">
      <sharedItems containsSemiMixedTypes="0" containsString="0" containsNumber="1" containsInteger="1" minValue="15" maxValue="15"/>
    </cacheField>
    <cacheField name="V02 Max" numFmtId="0">
      <sharedItems containsSemiMixedTypes="0" containsString="0" containsNumber="1" minValue="47.994293422580427" maxValue="47.994293422580427"/>
    </cacheField>
    <cacheField name="Low Fitness Level" numFmtId="0">
      <sharedItems containsSemiMixedTypes="0" containsString="0" containsNumber="1" containsInteger="1" minValue="36" maxValue="36"/>
    </cacheField>
    <cacheField name="High Fitness Level" numFmtId="0">
      <sharedItems containsSemiMixedTypes="0" containsString="0" containsNumber="1" minValue="39.1" maxValue="39.1"/>
    </cacheField>
    <cacheField name="Fitness Level" numFmtId="0">
      <sharedItems count="4">
        <s v="Healthy Fitness Zone"/>
        <s v="Needs Improvement (Health Risk)" u="1"/>
        <s v="Needs Improvement" u="1"/>
        <s v="Out of Scop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n v="530"/>
    <n v="48"/>
    <s v="LOUDON COUNTY"/>
    <x v="0"/>
    <d v="2015-10-03T00:00:00"/>
    <s v="HS"/>
    <n v="1234567890"/>
    <s v="Doe"/>
    <s v="Jane"/>
    <s v="G"/>
    <d v="2000-10-03T00:00:00"/>
    <s v="F"/>
    <n v="60.5"/>
    <n v="90"/>
    <n v="102"/>
    <n v="70"/>
    <m/>
    <s v="NA"/>
    <s v="NA"/>
    <s v="NA"/>
    <s v="NA"/>
    <s v="No"/>
    <m/>
    <m/>
    <m/>
    <s v="123 West End"/>
    <s v="Nashville"/>
    <s v="TN"/>
    <n v="37115"/>
    <n v="17.28570452837921"/>
    <x v="0"/>
    <n v="0"/>
    <n v="0"/>
    <n v="0"/>
    <x v="0"/>
    <n v="16.268419999999999"/>
    <n v="23.989850000000001"/>
    <n v="28.054680000000001"/>
    <n v="105"/>
    <n v="118"/>
    <n v="124"/>
    <n v="136"/>
    <n v="64"/>
    <n v="76"/>
    <n v="80"/>
    <n v="92"/>
    <n v="151"/>
    <s v="BPTable!B151:I155"/>
    <s v="BPTable!J151:Q155"/>
    <n v="15"/>
    <n v="120"/>
    <n v="80"/>
    <s v="Normal"/>
    <s v="No"/>
    <m/>
  </r>
  <r>
    <n v="530"/>
    <n v="48"/>
    <s v="LOUDON COUNTY"/>
    <x v="0"/>
    <d v="2020-05-13T00:00:00"/>
    <s v="K/k"/>
    <m/>
    <m/>
    <m/>
    <m/>
    <d v="2012-10-17T00:00:00"/>
    <s v="M"/>
    <n v="53.4"/>
    <m/>
    <n v="130"/>
    <n v="71"/>
    <s v="NA"/>
    <s v="NA"/>
    <s v="NA"/>
    <s v="NA"/>
    <s v="NA"/>
    <s v="Yes"/>
    <m/>
    <m/>
    <m/>
    <m/>
    <m/>
    <s v="TN"/>
    <m/>
    <n v="0"/>
    <x v="1"/>
    <n v="3"/>
    <n v="1"/>
    <n v="3"/>
    <x v="1"/>
    <n v="13.747019999999999"/>
    <n v="17.660489999999999"/>
    <n v="19.59272"/>
    <n v="99"/>
    <n v="111"/>
    <n v="116"/>
    <n v="128"/>
    <n v="59"/>
    <n v="71"/>
    <n v="74"/>
    <n v="86"/>
    <n v="28"/>
    <s v="BPTable!B28:I32"/>
    <s v="BPTable!J28:Q32"/>
    <n v="8"/>
    <n v="107"/>
    <n v="69"/>
    <s v="Stage 2 HT"/>
    <s v="Yes"/>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n v="940"/>
    <n v="88"/>
    <x v="0"/>
    <x v="0"/>
    <d v="2015-10-03T00:00:00"/>
    <s v="HS"/>
    <n v="1234567890"/>
    <s v="Doe"/>
    <s v="Jane"/>
    <s v="G"/>
    <d v="2000-10-03T00:00:00"/>
    <s v="F"/>
    <n v="60.5"/>
    <n v="90"/>
    <n v="45"/>
    <m/>
    <n v="17.28570452837921"/>
    <n v="2"/>
    <n v="15"/>
    <n v="47.994293422580427"/>
    <n v="36"/>
    <n v="39.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Weight Category">
  <location ref="E4:F7" firstHeaderRow="1" firstDataRow="1" firstDataCol="1" rowPageCount="1" colPageCount="1"/>
  <pivotFields count="55">
    <pivotField showAll="0"/>
    <pivotField showAll="0"/>
    <pivotField showAll="0"/>
    <pivotField axis="axisPage" showAll="0">
      <items count="8">
        <item m="1" x="1"/>
        <item m="1" x="6"/>
        <item m="1" x="3"/>
        <item m="1" x="2"/>
        <item m="1" x="4"/>
        <item m="1" x="5"/>
        <item x="0"/>
        <item t="default"/>
      </items>
    </pivotField>
    <pivotField numFmtId="14"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axis="axisRow" dataField="1" showAll="0" defaultSubtotal="0">
      <items count="5">
        <item x="1"/>
        <item m="1" x="4"/>
        <item x="0"/>
        <item m="1" x="3"/>
        <item m="1" x="2"/>
      </items>
    </pivotField>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s>
  <rowFields count="1">
    <field x="30"/>
  </rowFields>
  <rowItems count="3">
    <i>
      <x/>
    </i>
    <i>
      <x v="2"/>
    </i>
    <i t="grand">
      <x/>
    </i>
  </rowItems>
  <colItems count="1">
    <i/>
  </colItems>
  <pageFields count="1">
    <pageField fld="3" hier="-1"/>
  </pageFields>
  <dataFields count="1">
    <dataField name="Frequency"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rowHeaderCaption="Blood Pressure Category">
  <location ref="A4:B7" firstHeaderRow="1" firstDataRow="1" firstDataCol="1" rowPageCount="1" colPageCount="1"/>
  <pivotFields count="55">
    <pivotField showAll="0"/>
    <pivotField showAll="0"/>
    <pivotField showAll="0"/>
    <pivotField axis="axisPage" showAll="0">
      <items count="8">
        <item m="1" x="1"/>
        <item m="1" x="6"/>
        <item m="1" x="3"/>
        <item m="1" x="2"/>
        <item m="1" x="4"/>
        <item m="1" x="5"/>
        <item x="0"/>
        <item t="default"/>
      </items>
    </pivotField>
    <pivotField numFmtId="14"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defaultSubtotal="0"/>
    <pivotField showAll="0"/>
    <pivotField showAll="0"/>
    <pivotField showAll="0" defaultSubtotal="0"/>
    <pivotField axis="axisRow" dataField="1" showAll="0" defaultSubtotal="0">
      <items count="7">
        <item m="1" x="3"/>
        <item x="0"/>
        <item m="1" x="2"/>
        <item m="1" x="4"/>
        <item m="1" x="5"/>
        <item m="1" x="6"/>
        <item x="1"/>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s>
  <rowFields count="1">
    <field x="34"/>
  </rowFields>
  <rowItems count="3">
    <i>
      <x v="1"/>
    </i>
    <i>
      <x v="6"/>
    </i>
    <i t="grand">
      <x/>
    </i>
  </rowItems>
  <colItems count="1">
    <i/>
  </colItems>
  <pageFields count="1">
    <pageField fld="3" hier="-1"/>
  </pageFields>
  <dataFields count="1">
    <dataField name="Frequency"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6:C19" firstHeaderRow="1" firstDataRow="2" firstDataCol="1"/>
  <pivotFields count="23">
    <pivotField subtotalTop="0" showAll="0"/>
    <pivotField subtotalTop="0" showAll="0"/>
    <pivotField subtotalTop="0" showAll="0"/>
    <pivotField axis="axisRow" subtotalTop="0" showAll="0">
      <items count="5">
        <item m="1" x="1"/>
        <item m="1" x="3"/>
        <item m="1" x="2"/>
        <item x="0"/>
        <item t="default"/>
      </items>
    </pivotField>
    <pivotField numFmtId="166" subtotalTop="0" showAll="0"/>
    <pivotField subtotalTop="0" showAll="0"/>
    <pivotField subtotalTop="0" showAll="0"/>
    <pivotField subtotalTop="0" showAll="0"/>
    <pivotField subtotalTop="0" showAll="0"/>
    <pivotField subtotalTop="0" showAll="0"/>
    <pivotField numFmtId="166"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dataField="1" subtotalTop="0" showAll="0">
      <items count="5">
        <item x="0"/>
        <item m="1" x="2"/>
        <item m="1" x="1"/>
        <item m="1" x="3"/>
        <item t="default"/>
      </items>
    </pivotField>
  </pivotFields>
  <rowFields count="1">
    <field x="3"/>
  </rowFields>
  <rowItems count="2">
    <i>
      <x v="3"/>
    </i>
    <i t="grand">
      <x/>
    </i>
  </rowItems>
  <colFields count="1">
    <field x="22"/>
  </colFields>
  <colItems count="2">
    <i>
      <x/>
    </i>
    <i t="grand">
      <x/>
    </i>
  </colItems>
  <dataFields count="1">
    <dataField name="Count of Fitness Level" fld="22" subtotal="count" baseField="0" baseItem="0"/>
  </dataFields>
  <formats count="2">
    <format dxfId="88">
      <pivotArea dataOnly="0" labelOnly="1" fieldPosition="0">
        <references count="1">
          <reference field="22" count="1">
            <x v="2"/>
          </reference>
        </references>
      </pivotArea>
    </format>
    <format dxfId="87">
      <pivotArea dataOnly="0" labelOnly="1" fieldPosition="0">
        <references count="1">
          <reference field="22"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3"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7" firstHeaderRow="1" firstDataRow="2" firstDataCol="1"/>
  <pivotFields count="23">
    <pivotField showAll="0"/>
    <pivotField showAll="0"/>
    <pivotField axis="axisRow" showAll="0">
      <items count="3">
        <item x="0"/>
        <item m="1" x="1"/>
        <item t="default"/>
      </items>
    </pivotField>
    <pivotField dataField="1" showAll="0"/>
    <pivotField numFmtId="166" showAll="0"/>
    <pivotField showAll="0"/>
    <pivotField showAll="0"/>
    <pivotField showAll="0"/>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m="1" x="3"/>
        <item m="1" x="1"/>
        <item m="1" x="2"/>
        <item t="default"/>
      </items>
    </pivotField>
  </pivotFields>
  <rowFields count="1">
    <field x="2"/>
  </rowFields>
  <rowItems count="2">
    <i>
      <x/>
    </i>
    <i t="grand">
      <x/>
    </i>
  </rowItems>
  <colFields count="1">
    <field x="22"/>
  </colFields>
  <colItems count="2">
    <i>
      <x/>
    </i>
    <i t="grand">
      <x/>
    </i>
  </colItems>
  <dataFields count="1">
    <dataField name="Count of School Na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tudentTable" displayName="StudentTable" ref="A1:BE5" totalsRowShown="0" headerRowDxfId="199" dataDxfId="198">
  <autoFilter ref="A1:BE5" xr:uid="{00000000-0009-0000-0100-000002000000}"/>
  <tableColumns count="57">
    <tableColumn id="1" xr3:uid="{00000000-0010-0000-0000-000001000000}" name="LEA Code" dataDxfId="197"/>
    <tableColumn id="2" xr3:uid="{00000000-0010-0000-0000-000002000000}" name="School Code" dataDxfId="196" dataCellStyle="Normal 4"/>
    <tableColumn id="3" xr3:uid="{00000000-0010-0000-0000-000003000000}" name="System Name" dataDxfId="195">
      <calculatedColumnFormula>VLOOKUP(StudentTable[[#This Row],[LEA Code]],School_Listing[[System Code]:[System Name]],2,FALSE)</calculatedColumnFormula>
    </tableColumn>
    <tableColumn id="4" xr3:uid="{00000000-0010-0000-0000-000004000000}" name="School Name" dataDxfId="194">
      <calculatedColumnFormula>VLOOKUP(StudentTable[[#This Row],[LEA Code]]&amp;StudentTable[[#This Row],[School Code]],School_Listing[[Column1]:[School Name]],2,FALSE)</calculatedColumnFormula>
    </tableColumn>
    <tableColumn id="5" xr3:uid="{00000000-0010-0000-0000-000005000000}" name="Exam Date" dataDxfId="193"/>
    <tableColumn id="6" xr3:uid="{00000000-0010-0000-0000-000006000000}" name="Grade Level" dataDxfId="192"/>
    <tableColumn id="7" xr3:uid="{00000000-0010-0000-0000-000007000000}" name="Student ID Number" dataDxfId="191"/>
    <tableColumn id="8" xr3:uid="{00000000-0010-0000-0000-000008000000}" name="Student Last Name" dataDxfId="190"/>
    <tableColumn id="9" xr3:uid="{00000000-0010-0000-0000-000009000000}" name="Student First Name" dataDxfId="189"/>
    <tableColumn id="10" xr3:uid="{00000000-0010-0000-0000-00000A000000}" name="Student Middle Name" dataDxfId="188"/>
    <tableColumn id="11" xr3:uid="{00000000-0010-0000-0000-00000B000000}" name="Date of Birth" dataDxfId="187"/>
    <tableColumn id="12" xr3:uid="{00000000-0010-0000-0000-00000C000000}" name="Gender" dataDxfId="186"/>
    <tableColumn id="13" xr3:uid="{00000000-0010-0000-0000-00000D000000}" name="Height (inches)" dataDxfId="185"/>
    <tableColumn id="14" xr3:uid="{00000000-0010-0000-0000-00000E000000}" name="Weight (pounds)" dataDxfId="184"/>
    <tableColumn id="15" xr3:uid="{00000000-0010-0000-0000-00000F000000}" name="Systolic BP (Final)" dataDxfId="183"/>
    <tableColumn id="16" xr3:uid="{00000000-0010-0000-0000-000010000000}" name="Diastolic BP (Final)" dataDxfId="182"/>
    <tableColumn id="17" xr3:uid="{00000000-0010-0000-0000-000011000000}" name="Vision Exam" dataDxfId="181"/>
    <tableColumn id="18" xr3:uid="{00000000-0010-0000-0000-000012000000}" name="Hearing Exam" dataDxfId="180"/>
    <tableColumn id="19" xr3:uid="{00000000-0010-0000-0000-000013000000}" name="Scoliosis Exam" dataDxfId="179"/>
    <tableColumn id="20" xr3:uid="{00000000-0010-0000-0000-000014000000}" name="Dental Exam" dataDxfId="178"/>
    <tableColumn id="21" xr3:uid="{00000000-0010-0000-0000-000015000000}" name="Color Vision Exam" dataDxfId="177"/>
    <tableColumn id="29" xr3:uid="{00000000-0010-0000-0000-00001D000000}" name="Referral Req" dataDxfId="176">
      <calculatedColumnFormula>IFERROR(IF(OR(StudentTable[[#This Row],[Vision Exam]] = "F", StudentTable[[#This Row],[Hearing Exam]] = "F", StudentTable[[#This Row],[Scoliosis Exam]] = "F",StudentTable[[#This Row],[Dental Exam]]="F", StudentTable[[#This Row],[Color Vision Exam]]="F",NOT(OR(StudentTable[[#This Row],[Weight Category]] = "Healthy Weight",StudentTable[[#This Row],[Weight Category]] = "")), NOT(OR(StudentTable[[#This Row],[BP Category]] ="Normal",StudentTable[[#This Row],[BP Category]] =""))),"Yes", "No"),"")</calculatedColumnFormula>
    </tableColumn>
    <tableColumn id="30" xr3:uid="{00000000-0010-0000-0000-00001E000000}" name="Comments" dataDxfId="175"/>
    <tableColumn id="22" xr3:uid="{00000000-0010-0000-0000-000016000000}" name="15M PACER Laps" dataDxfId="174"/>
    <tableColumn id="23" xr3:uid="{00000000-0010-0000-0000-000017000000}" name="20M PACER Laps" dataDxfId="173"/>
    <tableColumn id="24" xr3:uid="{00000000-0010-0000-0000-000018000000}" name="Street Address" dataDxfId="172"/>
    <tableColumn id="25" xr3:uid="{00000000-0010-0000-0000-000019000000}" name="City" dataDxfId="171"/>
    <tableColumn id="26" xr3:uid="{00000000-0010-0000-0000-00001A000000}" name="State" dataDxfId="170"/>
    <tableColumn id="27" xr3:uid="{00000000-0010-0000-0000-00001B000000}" name="ZIP Code" dataDxfId="169"/>
    <tableColumn id="28" xr3:uid="{00000000-0010-0000-0000-00001C000000}" name="BMI" dataDxfId="168">
      <calculatedColumnFormula>IFERROR(StudentTable[[#This Row],[Weight (pounds)]]/(StudentTable[[#This Row],[Height (inches)]]^2)*703,"")</calculatedColumnFormula>
    </tableColumn>
    <tableColumn id="31" xr3:uid="{00000000-0010-0000-0000-00001F000000}" name="Weight Category" dataDxfId="167">
      <calculatedColumnFormula>IF(StudentTable[[#This Row],[BMI]]="","",IFERROR(IF(StudentTable[[#This Row],[BMI]]&lt;StudentTable[[#This Row],[BMI 5th Perc]],"Underweight",IF(AND(StudentTable[[#This Row],[BMI]]&gt;=StudentTable[[#This Row],[BMI 5th Perc]],StudentTable[[#This Row],[BMI]]&lt;StudentTable[[#This Row],[BMI 85th Perc]]),"Healthy Weight",IF(AND(StudentTable[[#This Row],[BMI]]&gt;=StudentTable[[#This Row],[BMI 85th Perc]],StudentTable[[#This Row],[BMI]]&lt;StudentTable[[#This Row],[BMI 95th Perc]]),"Overweight",IF(StudentTable[[#This Row],[BMI]]&gt;=StudentTable[[#This Row],[BMI 95th Perc]],"Obese","Out-of-Bounds")))),""))</calculatedColumnFormula>
    </tableColumn>
    <tableColumn id="32" xr3:uid="{00000000-0010-0000-0000-000020000000}" name="Systolic  Level" dataDxfId="166">
      <calculatedColumnFormula>IF(StudentTable[[#This Row],[Systolic BP (Final)]]&lt;&gt;"",IF(StudentTable[[#This Row],[Systolic BP (Final)]]&lt;StudentTable[[#This Row],[SBP 90th Perc]],0,IF(AND(StudentTable[[#This Row],[Systolic BP (Final)]]&lt;StudentTable[[#This Row],[SBP 95th Perc]], StudentTable[[#This Row],[Systolic BP (Final)]]&gt;=StudentTable[[#This Row],[SBP 90th Perc]]),1,IF(AND(StudentTable[[#This Row],[Systolic BP (Final)]]&lt;StudentTable[[#This Row],[SBP 99th Perc]],StudentTable[[#This Row],[Systolic BP (Final)]]&gt;=StudentTable[[#This Row],[SBP 95th Perc]]),2,IF(StudentTable[[#This Row],[Systolic BP (Final)]]&gt;=StudentTable[[#This Row],[SBP 99th Perc]],3,"")))),"")</calculatedColumnFormula>
    </tableColumn>
    <tableColumn id="40" xr3:uid="{00000000-0010-0000-0000-000028000000}" name="Diastolic Level" dataDxfId="165">
      <calculatedColumnFormula>IF(StudentTable[[#This Row],[Diastolic BP (Final)]]&lt;&gt;"",IF(StudentTable[[#This Row],[Diastolic BP (Final)]]&lt;StudentTable[[#This Row],[DBP 90th Perc]],0,IF(AND(StudentTable[[#This Row],[Diastolic BP (Final)]]&lt;StudentTable[[#This Row],[DBP 95th Perc]], StudentTable[[#This Row],[Diastolic BP (Final)]]&gt;=StudentTable[[#This Row],[DBP 90th Perc]]),1,IF(AND(StudentTable[[#This Row],[Diastolic BP (Final)]]&lt;StudentTable[[#This Row],[DBP 99th Perc]],StudentTable[[#This Row],[Diastolic BP (Final)]]&gt;=StudentTable[[#This Row],[DBP 95th Perc]]),2,IF(StudentTable[[#This Row],[Diastolic BP (Final)]]&gt;=StudentTable[[#This Row],[DBP 99th Perc]],3,"")))),"")</calculatedColumnFormula>
    </tableColumn>
    <tableColumn id="49" xr3:uid="{00000000-0010-0000-0000-000031000000}" name="BP Final" dataDxfId="164">
      <calculatedColumnFormula>IF(StudentTable[[#This Row],[Height (inches)]]="","",IF(StudentTable[[#This Row],[Systolic  Level]]&lt;=StudentTable[[#This Row],[Diastolic Level]],StudentTable[Diastolic Level],StudentTable[Systolic  Level]))</calculatedColumnFormula>
    </tableColumn>
    <tableColumn id="48" xr3:uid="{00000000-0010-0000-0000-000030000000}" name="BP Category" dataDxfId="163">
      <calculatedColumnFormula>IF(StudentTable[[#This Row],[Student Age]]&gt;18,StudentTable[[#This Row],[Adult BP Measurement]],IF(OR(StudentTable[[#This Row],[Systolic BP (Final)]]&gt;=StudentTable[[#This Row],[Quick SBP Check]],StudentTable[[#This Row],[Diastolic BP (Final)]]&gt;=StudentTable[[#This Row],[Quick DBP Check]]),StudentTable[[#This Row],[BP Result]],"Normal"))</calculatedColumnFormula>
    </tableColumn>
    <tableColumn id="33" xr3:uid="{00000000-0010-0000-0000-000021000000}" name="BMI 5th Perc" dataDxfId="162">
      <calculatedColumnFormula>IFERROR(IF(StudentTable[[#This Row],[Gender]]="M",VLOOKUP(ROUNDDOWN(YEARFRAC(StudentTable[[#This Row],[Exam Date]],StudentTable[[#This Row],[Date of Birth]],1)*12,1),BMITable!$A$3:$K$221,3,TRUE),IF(StudentTable[[#This Row],[Gender]]="F",VLOOKUP(ROUNDDOWN(YEARFRAC(StudentTable[[#This Row],[Exam Date]],StudentTable[[#This Row],[Date of Birth]],1)*12,1),BMITable!$A$224:$K$442,3,TRUE),"")),"")</calculatedColumnFormula>
    </tableColumn>
    <tableColumn id="34" xr3:uid="{00000000-0010-0000-0000-000022000000}" name="BMI 85th Perc" dataDxfId="161">
      <calculatedColumnFormula>IFERROR(IF(StudentTable[[#This Row],[Gender]]="M",VLOOKUP(ROUNDDOWN(YEARFRAC(StudentTable[[#This Row],[Exam Date]],StudentTable[[#This Row],[Date of Birth]],1)*12,1),BMITable!$A$3:$K$221,8,TRUE),IF(StudentTable[[#This Row],[Gender]]="F",VLOOKUP(ROUNDDOWN(YEARFRAC(StudentTable[[#This Row],[Exam Date]],StudentTable[[#This Row],[Date of Birth]],1)*12,1),BMITable!$A$224:$K$442,8,TRUE),"")),"")</calculatedColumnFormula>
    </tableColumn>
    <tableColumn id="35" xr3:uid="{00000000-0010-0000-0000-000023000000}" name="BMI 95th Perc" dataDxfId="160">
      <calculatedColumnFormula>IFERROR(IF(StudentTable[[#This Row],[Gender]]="M",VLOOKUP(ROUNDDOWN(YEARFRAC(StudentTable[[#This Row],[Exam Date]],StudentTable[[#This Row],[Date of Birth]],1)*12,1),BMITable!$A$3:$K$221,10,TRUE),IF(StudentTable[[#This Row],[Gender]]="F",VLOOKUP(ROUNDDOWN(YEARFRAC(StudentTable[[#This Row],[Exam Date]],StudentTable[[#This Row],[Date of Birth]],1)*12,1),BMITable!$A$224:$K$442,10,TRUE),"")),"")</calculatedColumnFormula>
    </tableColumn>
    <tableColumn id="36" xr3:uid="{00000000-0010-0000-0000-000024000000}" name="SBP 50th Perc" dataDxfId="159">
      <calculatedColumnFormula>IFERROR(IF(StudentTable[[#This Row],[Height (inches)]]&lt;&gt;"",HLOOKUP(StudentTable[[#This Row],[Height (inches)]],INDIRECT(StudentTable[[#This Row],[SBP Addy]]),2,TRUE),""),"")</calculatedColumnFormula>
    </tableColumn>
    <tableColumn id="37" xr3:uid="{00000000-0010-0000-0000-000025000000}" name="SBP 90th Perc" dataDxfId="158">
      <calculatedColumnFormula>IFERROR(IF(StudentTable[[#This Row],[Height (inches)]]&lt;&gt;"",HLOOKUP(StudentTable[[#This Row],[Height (inches)]],INDIRECT(StudentTable[[#This Row],[SBP Addy]]),3,TRUE),""),"")</calculatedColumnFormula>
    </tableColumn>
    <tableColumn id="38" xr3:uid="{00000000-0010-0000-0000-000026000000}" name="SBP 95th Perc" dataDxfId="157">
      <calculatedColumnFormula>IFERROR(IF(StudentTable[[#This Row],[Height (inches)]]&lt;&gt;"",HLOOKUP(StudentTable[[#This Row],[Height (inches)]],INDIRECT(StudentTable[[#This Row],[SBP Addy]]),4,TRUE),""),"")</calculatedColumnFormula>
    </tableColumn>
    <tableColumn id="39" xr3:uid="{00000000-0010-0000-0000-000027000000}" name="SBP 99th Perc" dataDxfId="156">
      <calculatedColumnFormula>IFERROR(IF(StudentTable[[#This Row],[Height (inches)]]&lt;&gt;"",HLOOKUP(StudentTable[[#This Row],[Height (inches)]],INDIRECT(StudentTable[[#This Row],[SBP Addy]]),5,TRUE),""),"")</calculatedColumnFormula>
    </tableColumn>
    <tableColumn id="41" xr3:uid="{00000000-0010-0000-0000-000029000000}" name="DBP 50th Perc" dataDxfId="155">
      <calculatedColumnFormula>IFERROR(IF(StudentTable[[#This Row],[Height (inches)]]&lt;&gt;"",HLOOKUP(StudentTable[[#This Row],[Height (inches)]],INDIRECT(StudentTable[[#This Row],[DBP Addy]]),2,TRUE),""),"")</calculatedColumnFormula>
    </tableColumn>
    <tableColumn id="42" xr3:uid="{00000000-0010-0000-0000-00002A000000}" name="DBP 90th Perc" dataDxfId="154">
      <calculatedColumnFormula>IFERROR(IF(StudentTable[[#This Row],[Height (inches)]]&lt;&gt;"",HLOOKUP(StudentTable[[#This Row],[Height (inches)]],INDIRECT(StudentTable[[#This Row],[DBP Addy]]),3,TRUE),""),"")</calculatedColumnFormula>
    </tableColumn>
    <tableColumn id="43" xr3:uid="{00000000-0010-0000-0000-00002B000000}" name="DBP 95th Perc" dataDxfId="153">
      <calculatedColumnFormula>IFERROR(IF(StudentTable[[#This Row],[Height (inches)]]&lt;&gt;"",HLOOKUP(StudentTable[[#This Row],[Height (inches)]],INDIRECT(StudentTable[[#This Row],[DBP Addy]]),4,TRUE),""),"")</calculatedColumnFormula>
    </tableColumn>
    <tableColumn id="44" xr3:uid="{00000000-0010-0000-0000-00002C000000}" name="DBP 99th Perc" dataDxfId="152">
      <calculatedColumnFormula>IFERROR(IF(StudentTable[[#This Row],[Height (inches)]]&lt;&gt;"",HLOOKUP(StudentTable[[#This Row],[Height (inches)]],INDIRECT(StudentTable[[#This Row],[DBP Addy]]),5,TRUE),""),"")</calculatedColumnFormula>
    </tableColumn>
    <tableColumn id="45" xr3:uid="{00000000-0010-0000-0000-00002D000000}" name="BP Row" dataDxfId="151">
      <calculatedColumnFormula>IF(StudentTable[[#This Row],[Gender]]="M",MATCH(ROUNDDOWN(YEARFRAC(StudentTable[[#This Row],[Exam Date]],StudentTable[[#This Row],[Date of Birth]]),0),'BP Lookup Table'!$A$3:$A$82,1)+ROW('BP Lookup Table'!$A$3:$A$82)-1,IF(StudentTable[[#This Row],[Gender]]="F",MATCH(ROUNDDOWN(YEARFRAC(StudentTable[[#This Row],[Exam Date]],StudentTable[[#This Row],[Date of Birth]]),0),'BP Lookup Table'!$A$86:$A$161,1)+ROW('BP Lookup Table'!$A$86:$A$161)-1,""))</calculatedColumnFormula>
    </tableColumn>
    <tableColumn id="46" xr3:uid="{00000000-0010-0000-0000-00002E000000}" name="SBP Addy" dataDxfId="150">
      <calculatedColumnFormula>IF(StudentTable[[#This Row],[BP Row]]&lt;&gt;"","'BP Lookup Table'!B"&amp;StudentTable[[#This Row],[BP Row]]&amp;":"&amp;"I"&amp;StudentTable[[#This Row],[BP Row]]+4,"")</calculatedColumnFormula>
    </tableColumn>
    <tableColumn id="47" xr3:uid="{00000000-0010-0000-0000-00002F000000}" name="DBP Addy" dataDxfId="149">
      <calculatedColumnFormula>IF(StudentTable[[#This Row],[BP Row]]&lt;&gt;"","'BP Lookup Table'!J"&amp;StudentTable[[#This Row],[BP Row]]&amp;":"&amp;"Q"&amp;StudentTable[[#This Row],[BP Row]]+4,"")</calculatedColumnFormula>
    </tableColumn>
    <tableColumn id="52" xr3:uid="{51BADACE-D47F-418C-82C2-3E1E431817C1}" name="Student Age" dataDxfId="148">
      <calculatedColumnFormula>ROUND(_xlfn.DAYS(StudentTable[[#This Row],[Exam Date]],StudentTable[[#This Row],[Date of Birth]])/365,0)</calculatedColumnFormula>
    </tableColumn>
    <tableColumn id="53" xr3:uid="{09810399-8304-4C39-A08D-136E5DFFEFFD}" name="Quick SBP Check" dataDxfId="147">
      <calculatedColumnFormula>IF(StudentTable[[#This Row],[Gender]]="M",INDEX('Simplified BP table'!$B$4:$B$21,MATCH(StudentTable[[#This Row],[Student Age]],'Simplified BP table'!$A$4:$A$21,0)),INDEX('Simplified BP table'!$D$4:$D$21,MATCH(StudentTable[[#This Row],[Student Age]],'Simplified BP table'!$A$4:$A$21,0)))</calculatedColumnFormula>
    </tableColumn>
    <tableColumn id="54" xr3:uid="{A57EFCE8-D80E-4757-98B9-57BC35A08EFA}" name="Quick DBP Check" dataDxfId="146">
      <calculatedColumnFormula>IF(StudentTable[[#This Row],[Gender]]="M",INDEX('Simplified BP table'!$C$4:$C$21,MATCH(StudentTable[[#This Row],[Student Age]],'Simplified BP table'!$A$4:$A$21,0)),INDEX('Simplified BP table'!$E$4:$E$21,MATCH(StudentTable[[#This Row],[Student Age]],'Simplified BP table'!$A$4:$A$21,0)))</calculatedColumnFormula>
    </tableColumn>
    <tableColumn id="56" xr3:uid="{825DCF0D-92BF-43E5-AC07-2FEED2B08047}" name="BP Result" dataDxfId="145">
      <calculatedColumnFormula>IF(StudentTable[[#This Row],[Student Age]]&gt;=18,StudentTable[[#This Row],[Adult BP Measurement]],IF(StudentTable[[#This Row],[Height (inches)]]="","Height Needed",IFERROR(IF(StudentTable[[#This Row],[BP Final]]=0,"Normal",IF(StudentTable[[#This Row],[BP Final]]=1,"Elevated BP",IF(StudentTable[[#This Row],[BP Final]]=2,"Stage 1 HT",IF(StudentTable[[#This Row],[BP Final]]=3,"Stage 2 HT","Out of Range")))),"")))</calculatedColumnFormula>
    </tableColumn>
    <tableColumn id="50" xr3:uid="{00000000-0010-0000-0000-000032000000}" name="Referral Needed" dataDxfId="144">
      <calculatedColumnFormula>IF(OR(StudentTable[[#This Row],[Vision Exam]] = "F", StudentTable[[#This Row],[Hearing Exam]] = "F", StudentTable[[#This Row],[Scoliosis Exam]] = "F",StudentTable[[#This Row],[Dental Exam]]="F", StudentTable[[#This Row],[Color Vision Exam]]="F",StudentTable[[#This Row],[Weight Category]] &lt;&gt; "Normal", StudentTable[[#This Row],[BP Category]] &lt;&gt;"Normal"),"Yes", "No")</calculatedColumnFormula>
    </tableColumn>
    <tableColumn id="58" xr3:uid="{D8E25BEE-54FA-4153-BF91-342609195F5B}" name="BP Normal Flag" dataDxfId="143">
      <calculatedColumnFormula>AND(OR(StudentTable[[#This Row],[Systolic BP (Final)]]&gt;=StudentTable[[#This Row],[Quick SBP Check]],StudentTable[[#This Row],[Diastolic BP (Final)]]&gt;=StudentTable[[#This Row],[Quick DBP Check]]),StudentTable[[#This Row],[BP Result]]="Normal")</calculatedColumnFormula>
    </tableColumn>
    <tableColumn id="55" xr3:uid="{53CDE8F1-5B9A-48BB-BDEA-02C126247344}" name="Adult BP Measurement" dataDxfId="142">
      <calculatedColumnFormula>IF(AND(StudentTable[[#This Row],[Systolic BP (Final)]]&lt; 120,StudentTable[[#This Row],[Diastolic BP (Final)]]&lt;80),"Normal",IF(AND(StudentTable[[#This Row],[Systolic BP (Final)]]&gt;=120,StudentTable[[#This Row],[Systolic BP (Final)]]&lt;=129,StudentTable[[#This Row],[Diastolic BP (Final)]]&lt;80),"Elevated BP",IF(OR(AND(StudentTable[[#This Row],[Systolic BP (Final)]]&gt;=130,StudentTable[[#This Row],[Systolic BP (Final)]]&lt;=139),AND(StudentTable[[#This Row],[Diastolic BP (Final)]]&gt;=80,StudentTable[[#This Row],[Diastolic BP (Final)]]&lt;=89)),"Stage 1 HT",IF(OR(StudentTable[[#This Row],[Systolic BP (Final)]]&gt;=140,StudentTable[[#This Row],[Diastolic BP (Final)]]&gt;=90),"Stage 2 HT","Out of Range"))))</calculatedColumnFormula>
    </tableColumn>
    <tableColumn id="51" xr3:uid="{00000000-0010-0000-0000-000033000000}" name="Homeroom Teacher" dataDxfId="141"/>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1000000}" name="StudentTable24" displayName="StudentTable24" ref="A1:AX2" insertRow="1" totalsRowShown="0" headerRowDxfId="140" dataDxfId="139">
  <autoFilter ref="A1:AX2" xr:uid="{00000000-0009-0000-0100-000017000000}"/>
  <tableColumns count="50">
    <tableColumn id="1" xr3:uid="{00000000-0010-0000-0100-000001000000}" name="LEA Code" dataDxfId="138" dataCellStyle="Normal 4"/>
    <tableColumn id="2" xr3:uid="{00000000-0010-0000-0100-000002000000}" name="School Code" dataDxfId="137" dataCellStyle="Normal 4"/>
    <tableColumn id="3" xr3:uid="{00000000-0010-0000-0100-000003000000}" name="System Name" dataDxfId="136"/>
    <tableColumn id="4" xr3:uid="{00000000-0010-0000-0100-000004000000}" name="School Name" dataDxfId="135"/>
    <tableColumn id="5" xr3:uid="{00000000-0010-0000-0100-000005000000}" name="Exam Date" dataDxfId="134"/>
    <tableColumn id="6" xr3:uid="{00000000-0010-0000-0100-000006000000}" name="Grade Level" dataDxfId="133"/>
    <tableColumn id="7" xr3:uid="{00000000-0010-0000-0100-000007000000}" name="Student ID Number" dataDxfId="132"/>
    <tableColumn id="8" xr3:uid="{00000000-0010-0000-0100-000008000000}" name="Student Last Name" dataDxfId="131"/>
    <tableColumn id="9" xr3:uid="{00000000-0010-0000-0100-000009000000}" name="Student First Name" dataDxfId="130"/>
    <tableColumn id="10" xr3:uid="{00000000-0010-0000-0100-00000A000000}" name="Student Middle Name" dataDxfId="129"/>
    <tableColumn id="11" xr3:uid="{00000000-0010-0000-0100-00000B000000}" name="Date of Birth" dataDxfId="128"/>
    <tableColumn id="12" xr3:uid="{00000000-0010-0000-0100-00000C000000}" name="Gender" dataDxfId="127"/>
    <tableColumn id="13" xr3:uid="{00000000-0010-0000-0100-00000D000000}" name="Height (inches)" dataDxfId="126"/>
    <tableColumn id="14" xr3:uid="{00000000-0010-0000-0100-00000E000000}" name="Weight (pounds)" dataDxfId="125"/>
    <tableColumn id="15" xr3:uid="{00000000-0010-0000-0100-00000F000000}" name="Systolic BP (Final)" dataDxfId="124"/>
    <tableColumn id="16" xr3:uid="{00000000-0010-0000-0100-000010000000}" name="Diastolic BP (Final)" dataDxfId="123"/>
    <tableColumn id="17" xr3:uid="{00000000-0010-0000-0100-000011000000}" name="Vision Exam" dataDxfId="122"/>
    <tableColumn id="18" xr3:uid="{00000000-0010-0000-0100-000012000000}" name="Hearing Exam" dataDxfId="121"/>
    <tableColumn id="19" xr3:uid="{00000000-0010-0000-0100-000013000000}" name="Scoliosis Exam" dataDxfId="120"/>
    <tableColumn id="20" xr3:uid="{00000000-0010-0000-0100-000014000000}" name="Dental Exam" dataDxfId="119"/>
    <tableColumn id="21" xr3:uid="{00000000-0010-0000-0100-000015000000}" name="Color Vision Exam" dataDxfId="118"/>
    <tableColumn id="29" xr3:uid="{00000000-0010-0000-0100-00001D000000}" name="Referral Req" dataDxfId="117"/>
    <tableColumn id="30" xr3:uid="{00000000-0010-0000-0100-00001E000000}" name="Comments" dataDxfId="116"/>
    <tableColumn id="22" xr3:uid="{00000000-0010-0000-0100-000016000000}" name="15M PACER Laps" dataDxfId="115"/>
    <tableColumn id="23" xr3:uid="{00000000-0010-0000-0100-000017000000}" name="20M PACER Laps" dataDxfId="114"/>
    <tableColumn id="24" xr3:uid="{00000000-0010-0000-0100-000018000000}" name="Street Address" dataDxfId="113"/>
    <tableColumn id="25" xr3:uid="{00000000-0010-0000-0100-000019000000}" name="City" dataDxfId="112"/>
    <tableColumn id="26" xr3:uid="{00000000-0010-0000-0100-00001A000000}" name="State" dataDxfId="111"/>
    <tableColumn id="27" xr3:uid="{00000000-0010-0000-0100-00001B000000}" name="ZIP Code" dataDxfId="110"/>
    <tableColumn id="28" xr3:uid="{00000000-0010-0000-0100-00001C000000}" name="BMI" dataDxfId="109"/>
    <tableColumn id="31" xr3:uid="{00000000-0010-0000-0100-00001F000000}" name="Weight Category" dataDxfId="108"/>
    <tableColumn id="32" xr3:uid="{00000000-0010-0000-0100-000020000000}" name="BP Category" dataDxfId="107"/>
    <tableColumn id="40" xr3:uid="{00000000-0010-0000-0100-000028000000}" name="BMI 5th Perc" dataDxfId="106"/>
    <tableColumn id="49" xr3:uid="{00000000-0010-0000-0100-000031000000}" name="BMI 85th Perc" dataDxfId="105"/>
    <tableColumn id="48" xr3:uid="{00000000-0010-0000-0100-000030000000}" name="BMI 95th Perc" dataDxfId="104"/>
    <tableColumn id="33" xr3:uid="{00000000-0010-0000-0100-000021000000}" name="SBP 50th Perc" dataDxfId="103"/>
    <tableColumn id="34" xr3:uid="{00000000-0010-0000-0100-000022000000}" name="SBP 90th Perc" dataDxfId="102"/>
    <tableColumn id="35" xr3:uid="{00000000-0010-0000-0100-000023000000}" name="SBP 95th Perc" dataDxfId="101"/>
    <tableColumn id="36" xr3:uid="{00000000-0010-0000-0100-000024000000}" name="SBP 99th Perc" dataDxfId="100"/>
    <tableColumn id="37" xr3:uid="{00000000-0010-0000-0100-000025000000}" name="DBP 50th Perc" dataDxfId="99"/>
    <tableColumn id="38" xr3:uid="{00000000-0010-0000-0100-000026000000}" name="DBP 90th Perc" dataDxfId="98"/>
    <tableColumn id="39" xr3:uid="{00000000-0010-0000-0100-000027000000}" name="DBP 95th Perc" dataDxfId="97"/>
    <tableColumn id="41" xr3:uid="{00000000-0010-0000-0100-000029000000}" name="DBP 99th Perc" dataDxfId="96"/>
    <tableColumn id="42" xr3:uid="{00000000-0010-0000-0100-00002A000000}" name="DBP 90th Perc2" dataDxfId="95">
      <calculatedColumnFormula>IFERROR(IF(StudentTable24[Height (inches)]&lt;&gt;"",HLOOKUP(StudentTable24[Height (inches)],INDIRECT(StudentTable24[[#This Row],[DBP Addy]]),3,TRUE),""),"")</calculatedColumnFormula>
    </tableColumn>
    <tableColumn id="43" xr3:uid="{00000000-0010-0000-0100-00002B000000}" name="DBP 95th Perc3" dataDxfId="94">
      <calculatedColumnFormula>IFERROR(IF(StudentTable24[Height (inches)]&lt;&gt;"",HLOOKUP(StudentTable24[Height (inches)],INDIRECT(StudentTable24[[#This Row],[DBP Addy]]),4,TRUE),""),"")</calculatedColumnFormula>
    </tableColumn>
    <tableColumn id="44" xr3:uid="{00000000-0010-0000-0100-00002C000000}" name="DBP 99th Perc4" dataDxfId="93">
      <calculatedColumnFormula>IFERROR(IF(StudentTable24[Height (inches)]&lt;&gt;"",HLOOKUP(StudentTable24[Height (inches)],INDIRECT(StudentTable24[[#This Row],[DBP Addy]]),5,TRUE),""),"")</calculatedColumnFormula>
    </tableColumn>
    <tableColumn id="45" xr3:uid="{00000000-0010-0000-0100-00002D000000}" name="BP Row" dataDxfId="92">
      <calculatedColumnFormula>IF(StudentTable24[[#This Row],[Gender]]="M",MATCH(ROUND(YEARFRAC(StudentTable24[[#This Row],[Exam Date]],StudentTable24[[#This Row],[Date of Birth]]),0),'BP Lookup Table'!$A$3:$A$82,1)+ROW('BP Lookup Table'!$A$3:$A$82)-1,IF(StudentTable24[[#This Row],[Gender]]="F",MATCH(ROUND(YEARFRAC(StudentTable24[[#This Row],[Exam Date]],StudentTable24[[#This Row],[Date of Birth]]),0),'BP Lookup Table'!$A$86:$A$161,1)+ROW('BP Lookup Table'!$A$86:$A$161)-1,""))</calculatedColumnFormula>
    </tableColumn>
    <tableColumn id="46" xr3:uid="{00000000-0010-0000-0100-00002E000000}" name="SBP Addy" dataDxfId="91">
      <calculatedColumnFormula>IF(StudentTable24[BP Row]&lt;&gt;"","BPTable!B"&amp;StudentTable24[BP Row]&amp;":"&amp;"I"&amp;StudentTable24[BP Row]+4,"")</calculatedColumnFormula>
    </tableColumn>
    <tableColumn id="47" xr3:uid="{00000000-0010-0000-0100-00002F000000}" name="DBP Addy" dataDxfId="90">
      <calculatedColumnFormula>IF(StudentTable24[BP Row]&lt;&gt;"","BPTable!J"&amp;StudentTable24[BP Row]&amp;":"&amp;"Q"&amp;StudentTable24[BP Row]+4,"")</calculatedColumnFormula>
    </tableColumn>
    <tableColumn id="50" xr3:uid="{00000000-0010-0000-0100-000032000000}" name="Referral Needed" dataDxfId="89">
      <calculatedColumnFormula>IF(OR(StudentTable24[[#This Row],[Vision Exam]] = "F", StudentTable24[[#This Row],[Hearing Exam]] = "F", StudentTable24[[#This Row],[Scoliosis Exam]] = "F",StudentTable24[[#This Row],[Dental Exam]]="F", StudentTable24[[#This Row],[Color Vision Exam]]="F",StudentTable24[[#This Row],[Weight Category]] &lt;&gt; "Normal", StudentTable24[[#This Row],[BMI 95th Perc]] &lt;&gt;"Normal"),"Yes", "No")</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80789E-6D87-4B93-8B1D-F3CD8DF41C2E}" name="StudentTable6" displayName="StudentTable6" ref="A1:BA3" totalsRowShown="0" headerRowDxfId="82" dataDxfId="81">
  <autoFilter ref="A1:BA3" xr:uid="{00000000-0009-0000-0100-000002000000}"/>
  <tableColumns count="53">
    <tableColumn id="1" xr3:uid="{7AB7E4D2-FFE0-4767-BB2C-6D6B9121510B}" name="LEA Code" dataDxfId="80"/>
    <tableColumn id="2" xr3:uid="{8281CE39-7B6F-4CF0-8B82-448871D694F2}" name="School Code" dataDxfId="79" dataCellStyle="Normal 4"/>
    <tableColumn id="3" xr3:uid="{D1B4200B-EFFA-4ED3-BCCF-804468DC669D}" name="System Name" dataDxfId="78">
      <calculatedColumnFormula>VLOOKUP(StudentTable6[[#This Row],[LEA Code]],School_Listing[[System Code]:[System Name]],2,FALSE)</calculatedColumnFormula>
    </tableColumn>
    <tableColumn id="4" xr3:uid="{BBCE1206-4305-4600-ADB4-6DB28FC9E38E}" name="School Name" dataDxfId="77">
      <calculatedColumnFormula>VLOOKUP(StudentTable6[[#This Row],[LEA Code]]&amp;StudentTable6[[#This Row],[School Code]],School_Listing[[Column1]:[School Name]],2,FALSE)</calculatedColumnFormula>
    </tableColumn>
    <tableColumn id="5" xr3:uid="{A27E0D1B-C5C4-43C8-B85D-D97E1788AF8D}" name="Exam Date" dataDxfId="76"/>
    <tableColumn id="6" xr3:uid="{EE62EC64-591D-4033-94F7-613AD0B0E4AD}" name="Grade Level" dataDxfId="75"/>
    <tableColumn id="8" xr3:uid="{B0296F1C-EBE8-4D62-B20E-FF4127C21B3F}" name="Student Last Name" dataDxfId="74"/>
    <tableColumn id="9" xr3:uid="{205548D0-63BA-4A5A-A1FA-4813F5BB7144}" name="Student First Name" dataDxfId="73"/>
    <tableColumn id="10" xr3:uid="{43B3C353-2FA9-4F83-854F-A91DD210564A}" name="Student Middle Name" dataDxfId="72"/>
    <tableColumn id="11" xr3:uid="{A16A9894-15DD-4193-867C-E73C1F594377}" name="Date of Birth" dataDxfId="71"/>
    <tableColumn id="12" xr3:uid="{69807C54-B9C5-453B-9655-BCACEF3F0A8B}" name="Gender" dataDxfId="70"/>
    <tableColumn id="13" xr3:uid="{796088FE-9758-49BB-A1AF-2644B915535B}" name="Height (inches)" dataDxfId="69"/>
    <tableColumn id="15" xr3:uid="{46EA07A1-5C24-4532-8910-C2BAAFAB5A30}" name="Systolic BP (Final)" dataDxfId="68"/>
    <tableColumn id="16" xr3:uid="{7F331DC2-4440-4BA5-9B78-4BF394DFA1D5}" name="Diastolic BP (Final)" dataDxfId="67"/>
    <tableColumn id="17" xr3:uid="{CAD490ED-B9CF-4ADB-AA59-543F55BD6533}" name="Vision Exam" dataDxfId="66"/>
    <tableColumn id="18" xr3:uid="{E2FAC18E-1844-4C55-86E4-239F64E32DDB}" name="Hearing Exam" dataDxfId="65"/>
    <tableColumn id="19" xr3:uid="{9C13745E-4405-489A-A42B-0149844CFE1C}" name="Scoliosis Exam" dataDxfId="64"/>
    <tableColumn id="20" xr3:uid="{7845412C-7CA8-43E1-A5B2-22524DBEE655}" name="Dental Exam" dataDxfId="63"/>
    <tableColumn id="21" xr3:uid="{9013E10B-18E6-44DD-A3B0-0A134AA9BBE3}" name="Color Vision Exam" dataDxfId="62"/>
    <tableColumn id="29" xr3:uid="{50ACF845-E9C4-4189-917D-724754E73156}" name="Referral Req" dataDxfId="61">
      <calculatedColumnFormula>IFERROR(IF(OR(StudentTable6[[#This Row],[Vision Exam]] = "F", StudentTable6[[#This Row],[Hearing Exam]] = "F", StudentTable6[[#This Row],[Scoliosis Exam]] = "F",StudentTable6[[#This Row],[Dental Exam]]="F", StudentTable6[[#This Row],[Color Vision Exam]]="F",NOT(OR(StudentTable6[[#This Row],[Weight Category]] = "Normal",StudentTable6[[#This Row],[Weight Category]] = "")), NOT(OR(StudentTable6[[#This Row],[BP Category]] ="Normal",StudentTable6[[#This Row],[BP Category]] =""))),"Yes", "No"),"")</calculatedColumnFormula>
    </tableColumn>
    <tableColumn id="30" xr3:uid="{D685BC33-6F69-4FA9-88CC-63446A8E20BA}" name="Comments" dataDxfId="60"/>
    <tableColumn id="22" xr3:uid="{9A38DB02-7507-45C2-8792-BB58F210112A}" name="15M PACER Laps" dataDxfId="59"/>
    <tableColumn id="23" xr3:uid="{D52DC0A4-BCEC-4101-950C-6F39A3B3377F}" name="20M PACER Laps" dataDxfId="58"/>
    <tableColumn id="24" xr3:uid="{9BC02DE5-6833-4346-9AC2-23E2ECC3074A}" name="Street Address" dataDxfId="57"/>
    <tableColumn id="25" xr3:uid="{F49544AC-CF41-40C4-BC70-8721ECDC251A}" name="City" dataDxfId="56"/>
    <tableColumn id="26" xr3:uid="{6F283BFF-5791-47C9-8AEB-C05B3536536F}" name="State" dataDxfId="55"/>
    <tableColumn id="27" xr3:uid="{A4D60A91-0E9E-483B-91D1-F53A5091AD27}" name="ZIP Code" dataDxfId="54"/>
    <tableColumn id="28" xr3:uid="{8E0ADA97-FD31-4509-BF39-DD7D66F524DA}" name="BMI" dataDxfId="53">
      <calculatedColumnFormula>IFERROR(#REF!/(StudentTable6[[#This Row],[Height (inches)]]^2)*703,"")</calculatedColumnFormula>
    </tableColumn>
    <tableColumn id="31" xr3:uid="{9B76A300-15A2-4D86-A2D7-BE953F7D721C}" name="Weight Category" dataDxfId="52">
      <calculatedColumnFormula>IF(StudentTable6[[#This Row],[BMI]]="","",IFERROR(IF(StudentTable6[[#This Row],[BMI]]&lt;StudentTable6[[#This Row],[BMI 5th Perc]],"Underweight",IF(AND(StudentTable6[[#This Row],[BMI]]&gt;=StudentTable6[[#This Row],[BMI 5th Perc]],StudentTable6[[#This Row],[BMI]]&lt;StudentTable6[[#This Row],[BMI 85th Perc]]),"Normal",IF(AND(StudentTable6[[#This Row],[BMI]]&gt;=StudentTable6[[#This Row],[BMI 85th Perc]],StudentTable6[[#This Row],[BMI]]&lt;StudentTable6[[#This Row],[BMI 95th Perc]]),"Overweight",IF(StudentTable6[[#This Row],[BMI]]&gt;=StudentTable6[[#This Row],[BMI 95th Perc]],"Obese","Out-of-Bounds")))),""))</calculatedColumnFormula>
    </tableColumn>
    <tableColumn id="32" xr3:uid="{9DA5E98D-53F1-414A-86A9-8734A439E34F}" name="Systolic  Level" dataDxfId="51">
      <calculatedColumnFormula>IF(StudentTable6[[#This Row],[Systolic BP (Final)]]&lt;&gt;"",IF(StudentTable6[[#This Row],[Systolic BP (Final)]]&lt;StudentTable6[[#This Row],[SBP 90th Perc]],0,IF(AND(StudentTable6[[#This Row],[Systolic BP (Final)]]&lt;StudentTable6[[#This Row],[SBP 95th Perc]], StudentTable6[[#This Row],[Systolic BP (Final)]]&gt;=StudentTable6[[#This Row],[SBP 90th Perc]]),1,IF(AND(StudentTable6[[#This Row],[Systolic BP (Final)]]&lt;StudentTable6[[#This Row],[SBP 99th Perc]],StudentTable6[[#This Row],[Systolic BP (Final)]]&gt;=StudentTable6[[#This Row],[SBP 95th Perc]]),2,IF(StudentTable6[[#This Row],[Systolic BP (Final)]]&gt;=StudentTable6[[#This Row],[SBP 99th Perc]],3,"")))),"")</calculatedColumnFormula>
    </tableColumn>
    <tableColumn id="40" xr3:uid="{C39FFA43-91BB-40EA-A679-24C63D122B65}" name="Diastolic Level" dataDxfId="50">
      <calculatedColumnFormula>IF(StudentTable6[[#This Row],[Diastolic BP (Final)]]&lt;&gt;"",IF(StudentTable6[[#This Row],[Diastolic BP (Final)]]&lt;StudentTable6[[#This Row],[DBP 90th Perc]],0,IF(AND(StudentTable6[[#This Row],[Diastolic BP (Final)]]&lt;StudentTable6[[#This Row],[DBP 95th Perc]], StudentTable6[[#This Row],[Diastolic BP (Final)]]&gt;=StudentTable6[[#This Row],[DBP 90th Perc]]),1,IF(AND(StudentTable6[[#This Row],[Diastolic BP (Final)]]&lt;StudentTable6[[#This Row],[DBP 99th Perc]],StudentTable6[[#This Row],[Diastolic BP (Final)]]&gt;=StudentTable6[[#This Row],[DBP 95th Perc]]),2,IF(StudentTable6[[#This Row],[Diastolic BP (Final)]]&gt;=StudentTable6[[#This Row],[DBP 99th Perc]],3,"")))),"")</calculatedColumnFormula>
    </tableColumn>
    <tableColumn id="49" xr3:uid="{2CF83F7B-FEAD-4670-8536-F3CDC269E552}" name="BP Final" dataDxfId="49">
      <calculatedColumnFormula>IF(StudentTable6[[#This Row],[Height (inches)]]="","",IF(StudentTable6[[#This Row],[Systolic  Level]]&lt;=StudentTable6[[#This Row],[Diastolic Level]],StudentTable6[Diastolic Level],StudentTable6[Systolic  Level]))</calculatedColumnFormula>
    </tableColumn>
    <tableColumn id="48" xr3:uid="{879F3201-F90C-423C-95B9-6E11DF8AEEF6}" name="BP Category" dataDxfId="48">
      <calculatedColumnFormula>IF(OR(StudentTable6[[#This Row],[Systolic BP (Final)]]&gt;=StudentTable6[[#This Row],[Quick SBP Check]],StudentTable6[[#This Row],[Diastolic BP (Final)]]&gt;=StudentTable6[[#This Row],[Quick DBP Check]]),StudentTable6[[#This Row],[BP Result]],"Normal")</calculatedColumnFormula>
    </tableColumn>
    <tableColumn id="33" xr3:uid="{102F685E-5E5E-412D-8670-A03841869E3C}" name="BMI 5th Perc" dataDxfId="47">
      <calculatedColumnFormula>IFERROR(IF(StudentTable6[[#This Row],[Gender]]="M",VLOOKUP(ROUNDDOWN(YEARFRAC(StudentTable6[[#This Row],[Exam Date]],StudentTable6[[#This Row],[Date of Birth]],1)*12,1),BMITable!$A$3:$K$221,3,TRUE),IF(StudentTable6[[#This Row],[Gender]]="F",VLOOKUP(ROUNDDOWN(YEARFRAC(StudentTable6[[#This Row],[Exam Date]],StudentTable6[[#This Row],[Date of Birth]],1)*12,1),BMITable!$A$224:$K$442,3,TRUE),"")),"")</calculatedColumnFormula>
    </tableColumn>
    <tableColumn id="34" xr3:uid="{7B5688B2-F65E-4DE2-A4E8-F30A40FB9E8A}" name="BMI 85th Perc" dataDxfId="46">
      <calculatedColumnFormula>IFERROR(IF(StudentTable6[[#This Row],[Gender]]="M",VLOOKUP(ROUNDDOWN(YEARFRAC(StudentTable6[[#This Row],[Exam Date]],StudentTable6[[#This Row],[Date of Birth]],1)*12,1),BMITable!$A$3:$K$221,8,TRUE),IF(StudentTable6[[#This Row],[Gender]]="F",VLOOKUP(ROUNDDOWN(YEARFRAC(StudentTable6[[#This Row],[Exam Date]],StudentTable6[[#This Row],[Date of Birth]],1)*12,1),BMITable!$A$224:$K$442,8,TRUE),"")),"")</calculatedColumnFormula>
    </tableColumn>
    <tableColumn id="35" xr3:uid="{C4CE86A8-8A04-4341-B7EB-44292A3ACE81}" name="BMI 95th Perc" dataDxfId="45">
      <calculatedColumnFormula>IFERROR(IF(StudentTable6[[#This Row],[Gender]]="M",VLOOKUP(ROUNDDOWN(YEARFRAC(StudentTable6[[#This Row],[Exam Date]],StudentTable6[[#This Row],[Date of Birth]],1)*12,1),BMITable!$A$3:$K$221,10,TRUE),IF(StudentTable6[[#This Row],[Gender]]="F",VLOOKUP(ROUNDDOWN(YEARFRAC(StudentTable6[[#This Row],[Exam Date]],StudentTable6[[#This Row],[Date of Birth]],1)*12,1),BMITable!$A$224:$K$442,10,TRUE),"")),"")</calculatedColumnFormula>
    </tableColumn>
    <tableColumn id="36" xr3:uid="{7D03FC78-231D-446F-BCA5-74A3A108EDC1}" name="SBP 50th Perc" dataDxfId="44">
      <calculatedColumnFormula>IFERROR(IF(StudentTable6[[#This Row],[Height (inches)]]&lt;&gt;"",HLOOKUP(StudentTable6[[#This Row],[Height (inches)]],INDIRECT(StudentTable6[[#This Row],[SBP Addy]]),2,TRUE),""),"")</calculatedColumnFormula>
    </tableColumn>
    <tableColumn id="37" xr3:uid="{E24886E5-5B66-4CDA-A3DF-00C235010981}" name="SBP 90th Perc" dataDxfId="43">
      <calculatedColumnFormula>IFERROR(IF(StudentTable6[[#This Row],[Height (inches)]]&lt;&gt;"",HLOOKUP(StudentTable6[[#This Row],[Height (inches)]],INDIRECT(StudentTable6[[#This Row],[SBP Addy]]),3,TRUE),""),"")</calculatedColumnFormula>
    </tableColumn>
    <tableColumn id="38" xr3:uid="{99D6D081-F5E2-482C-9181-BB2B2E16564E}" name="SBP 95th Perc" dataDxfId="42">
      <calculatedColumnFormula>IFERROR(IF(StudentTable6[[#This Row],[Height (inches)]]&lt;&gt;"",HLOOKUP(StudentTable6[[#This Row],[Height (inches)]],INDIRECT(StudentTable6[[#This Row],[SBP Addy]]),4,TRUE),""),"")</calculatedColumnFormula>
    </tableColumn>
    <tableColumn id="39" xr3:uid="{D6492D6B-7DDD-4B69-8DBF-492541BB37A0}" name="SBP 99th Perc" dataDxfId="41">
      <calculatedColumnFormula>IFERROR(IF(StudentTable6[[#This Row],[Height (inches)]]&lt;&gt;"",HLOOKUP(StudentTable6[[#This Row],[Height (inches)]],INDIRECT(StudentTable6[[#This Row],[SBP Addy]]),5,TRUE),""),"")</calculatedColumnFormula>
    </tableColumn>
    <tableColumn id="41" xr3:uid="{DF78F605-54B5-45BE-8ECB-892F8E70801C}" name="DBP 50th Perc" dataDxfId="40">
      <calculatedColumnFormula>IFERROR(IF(StudentTable6[[#This Row],[Height (inches)]]&lt;&gt;"",HLOOKUP(StudentTable6[[#This Row],[Height (inches)]],INDIRECT(StudentTable6[[#This Row],[DBP Addy]]),2,TRUE),""),"")</calculatedColumnFormula>
    </tableColumn>
    <tableColumn id="42" xr3:uid="{BEE79AEA-84E1-4949-BC49-E5D396362057}" name="DBP 90th Perc" dataDxfId="39">
      <calculatedColumnFormula>IFERROR(IF(StudentTable6[[#This Row],[Height (inches)]]&lt;&gt;"",HLOOKUP(StudentTable6[[#This Row],[Height (inches)]],INDIRECT(StudentTable6[[#This Row],[DBP Addy]]),3,TRUE),""),"")</calculatedColumnFormula>
    </tableColumn>
    <tableColumn id="43" xr3:uid="{770D4812-505D-4740-A3D4-0839C745B36A}" name="DBP 95th Perc" dataDxfId="38">
      <calculatedColumnFormula>IFERROR(IF(StudentTable6[[#This Row],[Height (inches)]]&lt;&gt;"",HLOOKUP(StudentTable6[[#This Row],[Height (inches)]],INDIRECT(StudentTable6[[#This Row],[DBP Addy]]),4,TRUE),""),"")</calculatedColumnFormula>
    </tableColumn>
    <tableColumn id="44" xr3:uid="{AE8ECB45-6E03-4E55-BF9A-0AA3BA0CACAB}" name="DBP 99th Perc" dataDxfId="37">
      <calculatedColumnFormula>IFERROR(IF(StudentTable6[[#This Row],[Height (inches)]]&lt;&gt;"",HLOOKUP(StudentTable6[[#This Row],[Height (inches)]],INDIRECT(StudentTable6[[#This Row],[DBP Addy]]),5,TRUE),""),"")</calculatedColumnFormula>
    </tableColumn>
    <tableColumn id="45" xr3:uid="{C40909B1-5F57-4D56-A2F1-7F0F67FF193B}" name="BP Row" dataDxfId="36">
      <calculatedColumnFormula>IF(StudentTable6[[#This Row],[Gender]]="M",MATCH(ROUNDDOWN(YEARFRAC(StudentTable6[[#This Row],[Exam Date]],StudentTable6[[#This Row],[Date of Birth]]),0),'BP Lookup Table'!$A$3:$A$82,1)+ROW('BP Lookup Table'!$A$3:$A$82)-1,IF(StudentTable6[[#This Row],[Gender]]="F",MATCH(ROUNDDOWN(YEARFRAC(StudentTable6[[#This Row],[Exam Date]],StudentTable6[[#This Row],[Date of Birth]]),0),'BP Lookup Table'!$A$86:$A$161,1)+ROW('BP Lookup Table'!$A$86:$A$161)-1,""))</calculatedColumnFormula>
    </tableColumn>
    <tableColumn id="46" xr3:uid="{4B3FAB4E-0863-4B74-8504-A53725B07D50}" name="SBP Addy" dataDxfId="35">
      <calculatedColumnFormula>IF(StudentTable6[[#This Row],[BP Row]]&lt;&gt;"","BPTable!B"&amp;StudentTable6[[#This Row],[BP Row]]&amp;":"&amp;"I"&amp;StudentTable6[[#This Row],[BP Row]]+4,"")</calculatedColumnFormula>
    </tableColumn>
    <tableColumn id="47" xr3:uid="{C142694F-7AF5-4E86-A465-D6BD29DD77F3}" name="DBP Addy" dataDxfId="34">
      <calculatedColumnFormula>IF(StudentTable6[[#This Row],[BP Row]]&lt;&gt;"","BPTable!J"&amp;StudentTable6[[#This Row],[BP Row]]&amp;":"&amp;"Q"&amp;StudentTable6[[#This Row],[BP Row]]+4,"")</calculatedColumnFormula>
    </tableColumn>
    <tableColumn id="52" xr3:uid="{C19C783B-E732-4888-8F32-44945A7B8F94}" name="Student Age" dataDxfId="33">
      <calculatedColumnFormula>ROUND(_xlfn.DAYS(StudentTable6[[#This Row],[Exam Date]],StudentTable6[[#This Row],[Date of Birth]])/365,0)</calculatedColumnFormula>
    </tableColumn>
    <tableColumn id="53" xr3:uid="{1525D521-FF65-4928-A539-F9F1DB4C7C33}" name="Quick SBP Check" dataDxfId="32">
      <calculatedColumnFormula>IF(StudentTable6[[#This Row],[Gender]]="M",INDEX('Simplified BP table'!$B$4:$B$20,MATCH(StudentTable6[[#This Row],[Student Age]],'Simplified BP table'!$A$4:$A$20,0)),INDEX('Simplified BP table'!$D$4:$D$20,MATCH(StudentTable6[[#This Row],[Student Age]],'Simplified BP table'!$A$4:$A$20,0)))</calculatedColumnFormula>
    </tableColumn>
    <tableColumn id="54" xr3:uid="{761149AA-84B9-4F5D-AB87-D27C7F43D17A}" name="Quick DBP Check" dataDxfId="31">
      <calculatedColumnFormula>IF(StudentTable6[[#This Row],[Gender]]="M",INDEX('Simplified BP table'!$C$4:$C$20,MATCH(StudentTable6[[#This Row],[Student Age]],'Simplified BP table'!$A$4:$A$20,0)),INDEX('Simplified BP table'!$E$4:$E$20,MATCH(StudentTable6[[#This Row],[Student Age]],'Simplified BP table'!$A$4:$A$20,0)))</calculatedColumnFormula>
    </tableColumn>
    <tableColumn id="56" xr3:uid="{C4BA684A-3D7D-495A-BFC7-B2FC086DF14E}" name="BP Result" dataDxfId="30">
      <calculatedColumnFormula>IF(StudentTable6[[#This Row],[Height (inches)]]="","Height Needed",IFERROR(IF(StudentTable6[[#This Row],[BP Final]]=0,"Normal",IF(StudentTable6[[#This Row],[BP Final]]=1,"Pre-HT",IF(StudentTable6[[#This Row],[BP Final]]=2,"Stage 1 HT",IF(StudentTable6[[#This Row],[BP Final]]=3,"Stage 2 HT","Out of Range")))),""))</calculatedColumnFormula>
    </tableColumn>
    <tableColumn id="50" xr3:uid="{425C875A-DD3A-43B8-AB88-01BDA8F5C394}" name="Referral Needed" dataDxfId="29">
      <calculatedColumnFormula>IF(OR(StudentTable6[[#This Row],[Vision Exam]] = "F", StudentTable6[[#This Row],[Hearing Exam]] = "F", StudentTable6[[#This Row],[Scoliosis Exam]] = "F",StudentTable6[[#This Row],[Dental Exam]]="F", StudentTable6[[#This Row],[Color Vision Exam]]="F",StudentTable6[[#This Row],[Weight Category]] &lt;&gt; "Normal", StudentTable6[[#This Row],[BP Category]] &lt;&gt;"Normal"),"Yes", "No")</calculatedColumnFormula>
    </tableColumn>
    <tableColumn id="51" xr3:uid="{D9BBFEB0-7B71-4DAA-BE89-1F70C7E15959}" name="Homeroom Teacher" dataDxfId="28"/>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chool_Listing" displayName="School_Listing" ref="A1:G1909" totalsRowShown="0">
  <autoFilter ref="A1:G1909" xr:uid="{00000000-0009-0000-0100-000003000000}">
    <filterColumn colId="1">
      <filters>
        <filter val="ACHIEVEMENT SCHOOL DISTRICT"/>
      </filters>
    </filterColumn>
  </autoFilter>
  <tableColumns count="7">
    <tableColumn id="1" xr3:uid="{00000000-0010-0000-0200-000001000000}" name="System Code"/>
    <tableColumn id="2" xr3:uid="{00000000-0010-0000-0200-000002000000}" name="System Name"/>
    <tableColumn id="8" xr3:uid="{00000000-0010-0000-0200-000008000000}" name="SysCode" dataDxfId="27">
      <calculatedColumnFormula>School_Listing[[#This Row],[System Code]]</calculatedColumnFormula>
    </tableColumn>
    <tableColumn id="3" xr3:uid="{00000000-0010-0000-0200-000003000000}" name="School Code"/>
    <tableColumn id="6" xr3:uid="{00000000-0010-0000-0200-000006000000}" name="Column1" dataDxfId="26">
      <calculatedColumnFormula>School_Listing[[#This Row],[System Code]]&amp;School_Listing[[#This Row],[School Code]]</calculatedColumnFormula>
    </tableColumn>
    <tableColumn id="4" xr3:uid="{00000000-0010-0000-0200-000004000000}" name="School Name"/>
    <tableColumn id="7" xr3:uid="{00000000-0010-0000-0200-000007000000}" name="SchCode" dataDxfId="25">
      <calculatedColumnFormula>School_Listing[[#This Row],[School Code]]</calculatedColumnFormula>
    </tableColumn>
  </tableColumns>
  <tableStyleInfo name="TableStyleMedium1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W2" totalsRowShown="0" headerRowDxfId="24" dataDxfId="23">
  <autoFilter ref="A1:W2" xr:uid="{00000000-0009-0000-0100-000004000000}"/>
  <tableColumns count="23">
    <tableColumn id="1" xr3:uid="{00000000-0010-0000-0300-000001000000}" name="LEA Code" dataDxfId="22" dataCellStyle="Normal 4"/>
    <tableColumn id="2" xr3:uid="{00000000-0010-0000-0300-000002000000}" name="School Code" dataDxfId="21" dataCellStyle="Normal 4"/>
    <tableColumn id="3" xr3:uid="{00000000-0010-0000-0300-000003000000}" name="System Name" dataDxfId="20"/>
    <tableColumn id="4" xr3:uid="{00000000-0010-0000-0300-000004000000}" name="School Name" dataDxfId="19"/>
    <tableColumn id="5" xr3:uid="{00000000-0010-0000-0300-000005000000}" name="Exam Date" dataDxfId="18"/>
    <tableColumn id="6" xr3:uid="{00000000-0010-0000-0300-000006000000}" name="Grade Level" dataDxfId="17"/>
    <tableColumn id="7" xr3:uid="{00000000-0010-0000-0300-000007000000}" name="Student ID Number" dataDxfId="16"/>
    <tableColumn id="8" xr3:uid="{00000000-0010-0000-0300-000008000000}" name="Student Last Name" dataDxfId="15"/>
    <tableColumn id="9" xr3:uid="{00000000-0010-0000-0300-000009000000}" name="Student First Name" dataDxfId="14"/>
    <tableColumn id="10" xr3:uid="{00000000-0010-0000-0300-00000A000000}" name="Student Middle Name" dataDxfId="13"/>
    <tableColumn id="11" xr3:uid="{00000000-0010-0000-0300-00000B000000}" name="Date of Birth" dataDxfId="12"/>
    <tableColumn id="12" xr3:uid="{00000000-0010-0000-0300-00000C000000}" name="Gender" dataDxfId="11"/>
    <tableColumn id="13" xr3:uid="{00000000-0010-0000-0300-00000D000000}" name="Height (inches)" dataDxfId="10"/>
    <tableColumn id="14" xr3:uid="{00000000-0010-0000-0300-00000E000000}" name="Weight (pounds)" dataDxfId="9"/>
    <tableColumn id="15" xr3:uid="{00000000-0010-0000-0300-00000F000000}" name="PACER 15m " dataDxfId="8"/>
    <tableColumn id="16" xr3:uid="{00000000-0010-0000-0300-000010000000}" name="PACER 20m" dataDxfId="7"/>
    <tableColumn id="21" xr3:uid="{00000000-0010-0000-0300-000015000000}" name="BMI" dataDxfId="6">
      <calculatedColumnFormula>IFERROR(Table4[Weight (pounds)]/(Table4[Height (inches)]^2)*703,"")</calculatedColumnFormula>
    </tableColumn>
    <tableColumn id="22" xr3:uid="{00000000-0010-0000-0300-000016000000}" name="Gender Code" dataDxfId="5">
      <calculatedColumnFormula>IF(Table4[Gender]="F",2,1)</calculatedColumnFormula>
    </tableColumn>
    <tableColumn id="23" xr3:uid="{00000000-0010-0000-0300-000017000000}" name="Age in Years" dataDxfId="4">
      <calculatedColumnFormula>IF(INT((Table4[Exam Date]-Table4[Date of Birth])/365)&gt;17,18,INT((Table4[Exam Date]-Table4[Date of Birth])/365))</calculatedColumnFormula>
    </tableColumn>
    <tableColumn id="17" xr3:uid="{00000000-0010-0000-0300-000011000000}" name="V02 Max" dataDxfId="3">
      <calculatedColumnFormula>IF(OR(Table4[[PACER 15m ]]&lt;&gt;"",Table4[PACER 20m]&lt;&gt;""),IF(Table4[PACER 20m]&lt;&gt;"",0.21*(Table4[PACER 20m])-0.79*Table4[BMI]+4.27*(2-Table4[Gender Code])+0.79*Table4[Age in Years]+40.35,0.21*(Table4[[PACER 15m ]])-0.79*Table4[BMI]+4.27*(2-Table4[Gender Code])+0.79*Table4[Age in Years]+40.35),"")</calculatedColumnFormula>
    </tableColumn>
    <tableColumn id="18" xr3:uid="{00000000-0010-0000-0300-000012000000}" name="Low Fitness Level" dataDxfId="2">
      <calculatedColumnFormula>IF(Table4[Gender Code]=1,VLOOKUP(Table4[Age in Years],HealthFitnessLevel!$H$8:$K$16,2,FALSE),IF(Table4[Gender Code]=2,VLOOKUP(Table4[Age in Years],HealthFitnessLevel!$A$8:$D$16,2,FALSE),""))</calculatedColumnFormula>
    </tableColumn>
    <tableColumn id="19" xr3:uid="{00000000-0010-0000-0300-000013000000}" name="High Fitness Level" dataDxfId="1">
      <calculatedColumnFormula>IF(Table4[Gender Code]=1,VLOOKUP(Table4[Age in Years],HealthFitnessLevel!$H$8:$K$16,4,FALSE),IF(Table4[Gender Code]=2,VLOOKUP(Table4[Age in Years],HealthFitnessLevel!$A$8:$D$16,4,FALSE),""))</calculatedColumnFormula>
    </tableColumn>
    <tableColumn id="20" xr3:uid="{00000000-0010-0000-0300-000014000000}" name="Fitness Level" dataDxfId="0">
      <calculatedColumnFormula>IFERROR(IF(T2&lt;&gt;"",IF(T2&lt;=U2,"Needs Improvement (Health Risk)",IF(T2&gt;=V2,"Healthy Fitness Zone","Needs Improvement")),""), "Out of Scope")</calculatedColumnFormula>
    </tableColumn>
  </tableColumns>
  <tableStyleInfo name="TableStyleMedium1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H2" totalsRowShown="0">
  <autoFilter ref="A1:H2" xr:uid="{00000000-0009-0000-0100-000001000000}"/>
  <tableColumns count="8">
    <tableColumn id="1" xr3:uid="{00000000-0010-0000-0400-000001000000}" name="District Name"/>
    <tableColumn id="6" xr3:uid="{00000000-0010-0000-0400-000006000000}" name="School Name"/>
    <tableColumn id="2" xr3:uid="{00000000-0010-0000-0400-000002000000}" name="Grade Level"/>
    <tableColumn id="3" xr3:uid="{00000000-0010-0000-0400-000003000000}" name="Student Last Name"/>
    <tableColumn id="4" xr3:uid="{00000000-0010-0000-0400-000004000000}" name="Student First Name"/>
    <tableColumn id="5" xr3:uid="{00000000-0010-0000-0400-000005000000}" name="Student Middle Name"/>
    <tableColumn id="10" xr3:uid="{00000000-0010-0000-0400-00000A000000}" name="15M PACER Laps"/>
    <tableColumn id="11" xr3:uid="{00000000-0010-0000-0400-00000B000000}" name="20M PACER Lap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9:E15"/>
  <sheetViews>
    <sheetView zoomScaleNormal="100" workbookViewId="0">
      <selection activeCell="C22" sqref="C22"/>
    </sheetView>
  </sheetViews>
  <sheetFormatPr defaultColWidth="9.140625" defaultRowHeight="15" x14ac:dyDescent="0.25"/>
  <cols>
    <col min="1" max="1" width="16" style="46" bestFit="1" customWidth="1"/>
    <col min="2" max="16384" width="9.140625" style="46"/>
  </cols>
  <sheetData>
    <row r="9" spans="1:5" x14ac:dyDescent="0.25">
      <c r="A9" s="78"/>
      <c r="B9" s="78"/>
      <c r="C9" s="78"/>
      <c r="D9" s="78"/>
      <c r="E9" s="78"/>
    </row>
    <row r="10" spans="1:5" x14ac:dyDescent="0.25">
      <c r="A10" s="78"/>
      <c r="B10" s="78"/>
      <c r="C10" s="78"/>
      <c r="D10" s="78"/>
      <c r="E10" s="78"/>
    </row>
    <row r="11" spans="1:5" x14ac:dyDescent="0.25">
      <c r="A11" s="78"/>
      <c r="B11" s="78"/>
      <c r="C11" s="78"/>
      <c r="D11" s="78"/>
      <c r="E11" s="78"/>
    </row>
    <row r="12" spans="1:5" x14ac:dyDescent="0.25">
      <c r="A12" s="78"/>
      <c r="B12" s="78"/>
      <c r="C12" s="78"/>
      <c r="D12" s="78"/>
      <c r="E12" s="78"/>
    </row>
    <row r="13" spans="1:5" x14ac:dyDescent="0.25">
      <c r="A13" s="78"/>
      <c r="B13" s="78"/>
      <c r="C13" s="78"/>
      <c r="D13" s="78"/>
      <c r="E13" s="78"/>
    </row>
    <row r="14" spans="1:5" x14ac:dyDescent="0.25">
      <c r="A14" s="78"/>
      <c r="B14" s="78"/>
      <c r="C14" s="78"/>
      <c r="D14" s="78"/>
      <c r="E14" s="78"/>
    </row>
    <row r="15" spans="1:5" x14ac:dyDescent="0.25">
      <c r="A15" s="78"/>
      <c r="B15" s="78"/>
      <c r="C15" s="78"/>
      <c r="D15" s="78"/>
      <c r="E15" s="78"/>
    </row>
  </sheetData>
  <sheetProtection algorithmName="SHA-512" hashValue="UmXqkj/SJJXBtb7bP6d6JHT2DZW1RIJZz0++vSdK7NKoVGByn1e5D/vftnWG/PaTIcx12GTxH474y3W9wuRwhw==" saltValue="oNAfbyMKZcWzgiejQiQdaQ==" spinCount="100000" sheet="1" objects="1" scenarios="1"/>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Open_Menu">
                <anchor moveWithCells="1" sizeWithCells="1">
                  <from>
                    <xdr:col>0</xdr:col>
                    <xdr:colOff>962025</xdr:colOff>
                    <xdr:row>19</xdr:row>
                    <xdr:rowOff>57150</xdr:rowOff>
                  </from>
                  <to>
                    <xdr:col>3</xdr:col>
                    <xdr:colOff>190500</xdr:colOff>
                    <xdr:row>21</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8971-DD27-404E-95B0-43CB2A7C7E71}">
  <sheetPr codeName="Sheet17"/>
  <dimension ref="A1:E21"/>
  <sheetViews>
    <sheetView zoomScale="150" zoomScaleNormal="150" workbookViewId="0">
      <selection activeCell="E18" sqref="D18:E18"/>
    </sheetView>
  </sheetViews>
  <sheetFormatPr defaultRowHeight="15" x14ac:dyDescent="0.25"/>
  <cols>
    <col min="1" max="1" width="5.140625" bestFit="1" customWidth="1"/>
  </cols>
  <sheetData>
    <row r="1" spans="1:5" x14ac:dyDescent="0.25">
      <c r="A1" s="131" t="s">
        <v>149</v>
      </c>
      <c r="B1" s="131"/>
      <c r="C1" s="131"/>
      <c r="D1" s="131"/>
      <c r="E1" s="131"/>
    </row>
    <row r="2" spans="1:5" x14ac:dyDescent="0.25">
      <c r="B2" s="131" t="s">
        <v>83</v>
      </c>
      <c r="C2" s="131"/>
      <c r="D2" s="131" t="s">
        <v>82</v>
      </c>
      <c r="E2" s="131"/>
    </row>
    <row r="3" spans="1:5" x14ac:dyDescent="0.25">
      <c r="A3" s="65" t="s">
        <v>150</v>
      </c>
      <c r="B3" s="65" t="s">
        <v>123</v>
      </c>
      <c r="C3" s="65" t="s">
        <v>124</v>
      </c>
      <c r="D3" s="65" t="s">
        <v>123</v>
      </c>
      <c r="E3" s="65" t="s">
        <v>124</v>
      </c>
    </row>
    <row r="4" spans="1:5" x14ac:dyDescent="0.25">
      <c r="A4" s="63">
        <v>1</v>
      </c>
      <c r="B4" s="64">
        <v>98</v>
      </c>
      <c r="C4" s="64">
        <v>52</v>
      </c>
      <c r="D4" s="64">
        <v>98</v>
      </c>
      <c r="E4" s="64">
        <v>54</v>
      </c>
    </row>
    <row r="5" spans="1:5" x14ac:dyDescent="0.25">
      <c r="A5" s="63">
        <v>2</v>
      </c>
      <c r="B5" s="64">
        <v>100</v>
      </c>
      <c r="C5" s="64">
        <v>55</v>
      </c>
      <c r="D5" s="64">
        <v>101</v>
      </c>
      <c r="E5" s="64">
        <v>58</v>
      </c>
    </row>
    <row r="6" spans="1:5" x14ac:dyDescent="0.25">
      <c r="A6" s="63">
        <v>3</v>
      </c>
      <c r="B6" s="64">
        <v>101</v>
      </c>
      <c r="C6" s="64">
        <v>58</v>
      </c>
      <c r="D6" s="64">
        <v>102</v>
      </c>
      <c r="E6" s="64">
        <v>60</v>
      </c>
    </row>
    <row r="7" spans="1:5" x14ac:dyDescent="0.25">
      <c r="A7" s="63">
        <v>4</v>
      </c>
      <c r="B7" s="64">
        <v>102</v>
      </c>
      <c r="C7" s="64">
        <v>60</v>
      </c>
      <c r="D7" s="64">
        <v>103</v>
      </c>
      <c r="E7" s="64">
        <v>62</v>
      </c>
    </row>
    <row r="8" spans="1:5" x14ac:dyDescent="0.25">
      <c r="A8" s="63">
        <v>5</v>
      </c>
      <c r="B8" s="64">
        <v>103</v>
      </c>
      <c r="C8" s="64">
        <v>63</v>
      </c>
      <c r="D8" s="64">
        <v>104</v>
      </c>
      <c r="E8" s="64">
        <v>64</v>
      </c>
    </row>
    <row r="9" spans="1:5" x14ac:dyDescent="0.25">
      <c r="A9" s="63">
        <v>6</v>
      </c>
      <c r="B9" s="64">
        <v>105</v>
      </c>
      <c r="C9" s="64">
        <v>66</v>
      </c>
      <c r="D9" s="64">
        <v>105</v>
      </c>
      <c r="E9" s="64">
        <v>67</v>
      </c>
    </row>
    <row r="10" spans="1:5" x14ac:dyDescent="0.25">
      <c r="A10" s="63">
        <v>7</v>
      </c>
      <c r="B10" s="64">
        <v>106</v>
      </c>
      <c r="C10" s="64">
        <v>68</v>
      </c>
      <c r="D10" s="64">
        <v>106</v>
      </c>
      <c r="E10" s="64">
        <v>68</v>
      </c>
    </row>
    <row r="11" spans="1:5" x14ac:dyDescent="0.25">
      <c r="A11" s="63">
        <v>8</v>
      </c>
      <c r="B11" s="64">
        <v>107</v>
      </c>
      <c r="C11" s="64">
        <v>69</v>
      </c>
      <c r="D11" s="64">
        <v>107</v>
      </c>
      <c r="E11" s="64">
        <v>69</v>
      </c>
    </row>
    <row r="12" spans="1:5" x14ac:dyDescent="0.25">
      <c r="A12" s="63">
        <v>9</v>
      </c>
      <c r="B12" s="64">
        <v>107</v>
      </c>
      <c r="C12" s="64">
        <v>70</v>
      </c>
      <c r="D12" s="64">
        <v>108</v>
      </c>
      <c r="E12" s="64">
        <v>71</v>
      </c>
    </row>
    <row r="13" spans="1:5" x14ac:dyDescent="0.25">
      <c r="A13" s="63">
        <v>10</v>
      </c>
      <c r="B13" s="64">
        <v>108</v>
      </c>
      <c r="C13" s="64">
        <v>72</v>
      </c>
      <c r="D13" s="64">
        <v>109</v>
      </c>
      <c r="E13" s="64">
        <v>72</v>
      </c>
    </row>
    <row r="14" spans="1:5" x14ac:dyDescent="0.25">
      <c r="A14" s="63">
        <v>11</v>
      </c>
      <c r="B14" s="64">
        <v>110</v>
      </c>
      <c r="C14" s="64">
        <v>74</v>
      </c>
      <c r="D14" s="64">
        <v>111</v>
      </c>
      <c r="E14" s="64">
        <v>74</v>
      </c>
    </row>
    <row r="15" spans="1:5" x14ac:dyDescent="0.25">
      <c r="A15" s="63">
        <v>12</v>
      </c>
      <c r="B15" s="64">
        <v>113</v>
      </c>
      <c r="C15" s="64">
        <v>75</v>
      </c>
      <c r="D15" s="64">
        <v>114</v>
      </c>
      <c r="E15" s="64">
        <v>75</v>
      </c>
    </row>
    <row r="16" spans="1:5" x14ac:dyDescent="0.25">
      <c r="A16" s="63">
        <v>13</v>
      </c>
      <c r="B16" s="64">
        <v>120</v>
      </c>
      <c r="C16" s="64">
        <v>80</v>
      </c>
      <c r="D16" s="64">
        <v>120</v>
      </c>
      <c r="E16" s="64">
        <v>80</v>
      </c>
    </row>
    <row r="17" spans="1:5" x14ac:dyDescent="0.25">
      <c r="A17" s="63">
        <v>14</v>
      </c>
      <c r="B17" s="64">
        <v>120</v>
      </c>
      <c r="C17" s="64">
        <v>80</v>
      </c>
      <c r="D17" s="64">
        <v>120</v>
      </c>
      <c r="E17" s="64">
        <v>80</v>
      </c>
    </row>
    <row r="18" spans="1:5" x14ac:dyDescent="0.25">
      <c r="A18" s="63">
        <v>15</v>
      </c>
      <c r="B18" s="64">
        <v>120</v>
      </c>
      <c r="C18" s="64">
        <v>80</v>
      </c>
      <c r="D18" s="64">
        <v>120</v>
      </c>
      <c r="E18" s="64">
        <v>80</v>
      </c>
    </row>
    <row r="19" spans="1:5" x14ac:dyDescent="0.25">
      <c r="A19" s="63">
        <v>16</v>
      </c>
      <c r="B19" s="64">
        <v>120</v>
      </c>
      <c r="C19" s="64">
        <v>80</v>
      </c>
      <c r="D19" s="64">
        <v>120</v>
      </c>
      <c r="E19" s="64">
        <v>80</v>
      </c>
    </row>
    <row r="20" spans="1:5" x14ac:dyDescent="0.25">
      <c r="A20" s="63">
        <v>17</v>
      </c>
      <c r="B20" s="64">
        <v>120</v>
      </c>
      <c r="C20" s="64">
        <v>80</v>
      </c>
      <c r="D20" s="64">
        <v>120</v>
      </c>
      <c r="E20" s="64">
        <v>80</v>
      </c>
    </row>
    <row r="21" spans="1:5" x14ac:dyDescent="0.25">
      <c r="A21" s="63">
        <v>18</v>
      </c>
      <c r="B21" s="64">
        <v>120</v>
      </c>
      <c r="C21" s="64">
        <v>80</v>
      </c>
      <c r="D21" s="64">
        <v>120</v>
      </c>
      <c r="E21" s="64">
        <v>80</v>
      </c>
    </row>
  </sheetData>
  <mergeCells count="3">
    <mergeCell ref="B2:C2"/>
    <mergeCell ref="D2:E2"/>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autoPageBreaks="0"/>
  </sheetPr>
  <dimension ref="A1:W166"/>
  <sheetViews>
    <sheetView topLeftCell="A136" zoomScale="130" zoomScaleNormal="130" workbookViewId="0">
      <selection activeCell="B23" sqref="B23:R23"/>
    </sheetView>
  </sheetViews>
  <sheetFormatPr defaultColWidth="7.5703125" defaultRowHeight="11.25" x14ac:dyDescent="0.25"/>
  <cols>
    <col min="1" max="1" width="5.5703125" style="18" bestFit="1" customWidth="1"/>
    <col min="2" max="4" width="5" style="19" bestFit="1" customWidth="1"/>
    <col min="5" max="5" width="3.5703125" style="19" customWidth="1"/>
    <col min="6" max="6" width="4.140625" style="19" bestFit="1" customWidth="1"/>
    <col min="7" max="10" width="5" style="19" bestFit="1" customWidth="1"/>
    <col min="11" max="11" width="1" style="19" customWidth="1"/>
    <col min="12" max="12" width="4.140625" style="19" bestFit="1" customWidth="1"/>
    <col min="13" max="16" width="5" style="19" bestFit="1" customWidth="1"/>
    <col min="17" max="17" width="1" style="19" customWidth="1"/>
    <col min="18" max="18" width="4.140625" style="19" bestFit="1" customWidth="1"/>
    <col min="19" max="19" width="10" style="1" bestFit="1" customWidth="1"/>
    <col min="20" max="20" width="4.42578125" style="1" customWidth="1"/>
    <col min="21" max="21" width="4.5703125" style="1" customWidth="1"/>
    <col min="22" max="22" width="9.28515625" style="1" customWidth="1"/>
    <col min="23" max="16384" width="7.5703125" style="1"/>
  </cols>
  <sheetData>
    <row r="1" spans="1:23" ht="10.15" customHeight="1" x14ac:dyDescent="0.25">
      <c r="A1" s="165" t="s">
        <v>151</v>
      </c>
      <c r="B1" s="167" t="s">
        <v>152</v>
      </c>
      <c r="C1" s="168"/>
      <c r="D1" s="168"/>
      <c r="E1" s="168"/>
      <c r="F1" s="168"/>
      <c r="G1" s="168"/>
      <c r="H1" s="168"/>
      <c r="I1" s="169"/>
      <c r="J1" s="167" t="s">
        <v>153</v>
      </c>
      <c r="K1" s="168"/>
      <c r="L1" s="168"/>
      <c r="M1" s="168"/>
      <c r="N1" s="168"/>
      <c r="O1" s="168"/>
      <c r="P1" s="168"/>
      <c r="Q1" s="168"/>
      <c r="R1" s="169"/>
      <c r="S1" s="165" t="s">
        <v>154</v>
      </c>
    </row>
    <row r="2" spans="1:23" x14ac:dyDescent="0.25">
      <c r="A2" s="166"/>
      <c r="B2" s="2" t="s">
        <v>155</v>
      </c>
      <c r="C2" s="2" t="s">
        <v>156</v>
      </c>
      <c r="D2" s="2" t="s">
        <v>157</v>
      </c>
      <c r="E2" s="170" t="s">
        <v>158</v>
      </c>
      <c r="F2" s="171"/>
      <c r="G2" s="2" t="s">
        <v>159</v>
      </c>
      <c r="H2" s="2" t="s">
        <v>160</v>
      </c>
      <c r="I2" s="2" t="s">
        <v>161</v>
      </c>
      <c r="J2" s="2" t="s">
        <v>155</v>
      </c>
      <c r="K2" s="170" t="s">
        <v>156</v>
      </c>
      <c r="L2" s="171"/>
      <c r="M2" s="2" t="s">
        <v>157</v>
      </c>
      <c r="N2" s="2" t="s">
        <v>158</v>
      </c>
      <c r="O2" s="2" t="s">
        <v>159</v>
      </c>
      <c r="P2" s="2" t="s">
        <v>160</v>
      </c>
      <c r="Q2" s="170" t="s">
        <v>161</v>
      </c>
      <c r="R2" s="171"/>
      <c r="S2" s="166"/>
    </row>
    <row r="3" spans="1:23" x14ac:dyDescent="0.25">
      <c r="A3" s="139">
        <v>2</v>
      </c>
      <c r="B3" s="3">
        <v>33.9</v>
      </c>
      <c r="C3" s="3">
        <v>34.4</v>
      </c>
      <c r="D3" s="3">
        <v>35.299999999999997</v>
      </c>
      <c r="E3" s="142">
        <v>36.299999999999997</v>
      </c>
      <c r="F3" s="143"/>
      <c r="G3" s="3">
        <v>37.299999999999997</v>
      </c>
      <c r="H3" s="3">
        <v>38.200000000000003</v>
      </c>
      <c r="I3" s="3">
        <v>38.799999999999997</v>
      </c>
      <c r="J3" s="3">
        <v>33.9</v>
      </c>
      <c r="K3" s="142">
        <v>34.4</v>
      </c>
      <c r="L3" s="143"/>
      <c r="M3" s="3">
        <v>35.299999999999997</v>
      </c>
      <c r="N3" s="3">
        <v>36.299999999999997</v>
      </c>
      <c r="O3" s="3">
        <v>37.299999999999997</v>
      </c>
      <c r="P3" s="3">
        <v>38.200000000000003</v>
      </c>
      <c r="Q3" s="142">
        <v>38.799999999999997</v>
      </c>
      <c r="R3" s="143"/>
      <c r="S3" s="4" t="s">
        <v>162</v>
      </c>
      <c r="U3" s="5"/>
    </row>
    <row r="4" spans="1:23" x14ac:dyDescent="0.25">
      <c r="A4" s="140"/>
      <c r="B4" s="6">
        <v>87</v>
      </c>
      <c r="C4" s="6">
        <v>87</v>
      </c>
      <c r="D4" s="6">
        <v>88</v>
      </c>
      <c r="E4" s="144">
        <v>89</v>
      </c>
      <c r="F4" s="145"/>
      <c r="G4" s="6">
        <v>89</v>
      </c>
      <c r="H4" s="6">
        <v>90</v>
      </c>
      <c r="I4" s="6">
        <v>91</v>
      </c>
      <c r="J4" s="6">
        <v>43</v>
      </c>
      <c r="K4" s="144">
        <v>43</v>
      </c>
      <c r="L4" s="145"/>
      <c r="M4" s="6">
        <v>44</v>
      </c>
      <c r="N4" s="6">
        <v>44</v>
      </c>
      <c r="O4" s="6">
        <v>45</v>
      </c>
      <c r="P4" s="6">
        <v>46</v>
      </c>
      <c r="Q4" s="144">
        <v>46</v>
      </c>
      <c r="R4" s="145"/>
      <c r="S4" s="7" t="s">
        <v>163</v>
      </c>
      <c r="V4" s="8"/>
      <c r="W4" s="9"/>
    </row>
    <row r="5" spans="1:23" x14ac:dyDescent="0.25">
      <c r="A5" s="140"/>
      <c r="B5" s="10">
        <v>100</v>
      </c>
      <c r="C5" s="10">
        <v>100</v>
      </c>
      <c r="D5" s="10">
        <v>101</v>
      </c>
      <c r="E5" s="146">
        <v>102</v>
      </c>
      <c r="F5" s="147"/>
      <c r="G5" s="10">
        <v>103</v>
      </c>
      <c r="H5" s="10">
        <v>103</v>
      </c>
      <c r="I5" s="10">
        <v>104</v>
      </c>
      <c r="J5" s="10">
        <v>55</v>
      </c>
      <c r="K5" s="146">
        <v>55</v>
      </c>
      <c r="L5" s="147"/>
      <c r="M5" s="10">
        <v>56</v>
      </c>
      <c r="N5" s="10">
        <v>56</v>
      </c>
      <c r="O5" s="10">
        <v>57</v>
      </c>
      <c r="P5" s="10">
        <v>58</v>
      </c>
      <c r="Q5" s="146">
        <v>58</v>
      </c>
      <c r="R5" s="147"/>
      <c r="S5" s="11" t="s">
        <v>127</v>
      </c>
    </row>
    <row r="6" spans="1:23" x14ac:dyDescent="0.25">
      <c r="A6" s="140"/>
      <c r="B6" s="12">
        <v>104</v>
      </c>
      <c r="C6" s="12">
        <v>105</v>
      </c>
      <c r="D6" s="12">
        <v>105</v>
      </c>
      <c r="E6" s="135">
        <v>106</v>
      </c>
      <c r="F6" s="136"/>
      <c r="G6" s="12">
        <v>107</v>
      </c>
      <c r="H6" s="12">
        <v>107</v>
      </c>
      <c r="I6" s="12">
        <v>108</v>
      </c>
      <c r="J6" s="12">
        <v>57</v>
      </c>
      <c r="K6" s="135">
        <v>58</v>
      </c>
      <c r="L6" s="136"/>
      <c r="M6" s="12">
        <v>58</v>
      </c>
      <c r="N6" s="12">
        <v>59</v>
      </c>
      <c r="O6" s="12">
        <v>60</v>
      </c>
      <c r="P6" s="12">
        <v>61</v>
      </c>
      <c r="Q6" s="135">
        <v>61</v>
      </c>
      <c r="R6" s="136"/>
      <c r="S6" s="13" t="s">
        <v>164</v>
      </c>
    </row>
    <row r="7" spans="1:23" x14ac:dyDescent="0.25">
      <c r="A7" s="141"/>
      <c r="B7" s="14">
        <v>116</v>
      </c>
      <c r="C7" s="14">
        <v>117</v>
      </c>
      <c r="D7" s="14">
        <v>117</v>
      </c>
      <c r="E7" s="137">
        <v>118</v>
      </c>
      <c r="F7" s="138"/>
      <c r="G7" s="14">
        <v>119</v>
      </c>
      <c r="H7" s="14">
        <v>119</v>
      </c>
      <c r="I7" s="14">
        <v>120</v>
      </c>
      <c r="J7" s="14">
        <v>69</v>
      </c>
      <c r="K7" s="137">
        <v>70</v>
      </c>
      <c r="L7" s="138"/>
      <c r="M7" s="14">
        <v>70</v>
      </c>
      <c r="N7" s="14">
        <v>71</v>
      </c>
      <c r="O7" s="14">
        <v>72</v>
      </c>
      <c r="P7" s="14">
        <v>73</v>
      </c>
      <c r="Q7" s="137">
        <v>73</v>
      </c>
      <c r="R7" s="138"/>
      <c r="S7" s="15" t="s">
        <v>93</v>
      </c>
    </row>
    <row r="8" spans="1:23" x14ac:dyDescent="0.25">
      <c r="A8" s="139">
        <v>3</v>
      </c>
      <c r="B8" s="3">
        <v>36.4</v>
      </c>
      <c r="C8" s="3">
        <v>37</v>
      </c>
      <c r="D8" s="3">
        <v>37.9</v>
      </c>
      <c r="E8" s="142">
        <v>39</v>
      </c>
      <c r="F8" s="143"/>
      <c r="G8" s="3">
        <v>40.1</v>
      </c>
      <c r="H8" s="3">
        <v>41.1</v>
      </c>
      <c r="I8" s="3">
        <v>41.7</v>
      </c>
      <c r="J8" s="3">
        <v>36.4</v>
      </c>
      <c r="K8" s="142">
        <v>37</v>
      </c>
      <c r="L8" s="143"/>
      <c r="M8" s="3">
        <v>37.9</v>
      </c>
      <c r="N8" s="3">
        <v>39</v>
      </c>
      <c r="O8" s="3">
        <v>40.1</v>
      </c>
      <c r="P8" s="3">
        <v>41.1</v>
      </c>
      <c r="Q8" s="142">
        <v>41.7</v>
      </c>
      <c r="R8" s="143"/>
      <c r="S8" s="4" t="s">
        <v>162</v>
      </c>
    </row>
    <row r="9" spans="1:23" x14ac:dyDescent="0.25">
      <c r="A9" s="140"/>
      <c r="B9" s="6">
        <v>88</v>
      </c>
      <c r="C9" s="6">
        <v>89</v>
      </c>
      <c r="D9" s="6">
        <v>89</v>
      </c>
      <c r="E9" s="144">
        <v>90</v>
      </c>
      <c r="F9" s="145"/>
      <c r="G9" s="6">
        <v>91</v>
      </c>
      <c r="H9" s="6">
        <v>92</v>
      </c>
      <c r="I9" s="6">
        <v>92</v>
      </c>
      <c r="J9" s="6">
        <v>45</v>
      </c>
      <c r="K9" s="144">
        <v>46</v>
      </c>
      <c r="L9" s="145"/>
      <c r="M9" s="6">
        <v>46</v>
      </c>
      <c r="N9" s="6">
        <v>47</v>
      </c>
      <c r="O9" s="6">
        <v>48</v>
      </c>
      <c r="P9" s="6">
        <v>49</v>
      </c>
      <c r="Q9" s="161">
        <v>49</v>
      </c>
      <c r="R9" s="162"/>
      <c r="S9" s="7" t="s">
        <v>163</v>
      </c>
    </row>
    <row r="10" spans="1:23" x14ac:dyDescent="0.25">
      <c r="A10" s="140"/>
      <c r="B10" s="10">
        <v>101</v>
      </c>
      <c r="C10" s="10">
        <v>102</v>
      </c>
      <c r="D10" s="10">
        <v>102</v>
      </c>
      <c r="E10" s="146">
        <v>103</v>
      </c>
      <c r="F10" s="147"/>
      <c r="G10" s="10">
        <v>104</v>
      </c>
      <c r="H10" s="10">
        <v>105</v>
      </c>
      <c r="I10" s="10">
        <v>105</v>
      </c>
      <c r="J10" s="10">
        <v>58</v>
      </c>
      <c r="K10" s="146">
        <v>58</v>
      </c>
      <c r="L10" s="147"/>
      <c r="M10" s="10">
        <v>59</v>
      </c>
      <c r="N10" s="10">
        <v>59</v>
      </c>
      <c r="O10" s="10">
        <v>60</v>
      </c>
      <c r="P10" s="10">
        <v>61</v>
      </c>
      <c r="Q10" s="163">
        <v>61</v>
      </c>
      <c r="R10" s="164"/>
      <c r="S10" s="11" t="s">
        <v>127</v>
      </c>
    </row>
    <row r="11" spans="1:23" x14ac:dyDescent="0.25">
      <c r="A11" s="140"/>
      <c r="B11" s="12">
        <v>106</v>
      </c>
      <c r="C11" s="12">
        <v>106</v>
      </c>
      <c r="D11" s="12">
        <v>107</v>
      </c>
      <c r="E11" s="135">
        <v>107</v>
      </c>
      <c r="F11" s="136"/>
      <c r="G11" s="12">
        <v>108</v>
      </c>
      <c r="H11" s="12">
        <v>109</v>
      </c>
      <c r="I11" s="12">
        <v>109</v>
      </c>
      <c r="J11" s="12">
        <v>60</v>
      </c>
      <c r="K11" s="135">
        <v>61</v>
      </c>
      <c r="L11" s="136"/>
      <c r="M11" s="12">
        <v>61</v>
      </c>
      <c r="N11" s="12">
        <v>62</v>
      </c>
      <c r="O11" s="12">
        <v>63</v>
      </c>
      <c r="P11" s="12">
        <v>64</v>
      </c>
      <c r="Q11" s="157">
        <v>64</v>
      </c>
      <c r="R11" s="158"/>
      <c r="S11" s="13" t="s">
        <v>164</v>
      </c>
    </row>
    <row r="12" spans="1:23" x14ac:dyDescent="0.25">
      <c r="A12" s="141"/>
      <c r="B12" s="14">
        <v>118</v>
      </c>
      <c r="C12" s="14">
        <v>118</v>
      </c>
      <c r="D12" s="14">
        <v>119</v>
      </c>
      <c r="E12" s="137">
        <v>119</v>
      </c>
      <c r="F12" s="138"/>
      <c r="G12" s="14">
        <v>120</v>
      </c>
      <c r="H12" s="14">
        <v>121</v>
      </c>
      <c r="I12" s="14">
        <v>121</v>
      </c>
      <c r="J12" s="14">
        <v>72</v>
      </c>
      <c r="K12" s="137">
        <v>73</v>
      </c>
      <c r="L12" s="138"/>
      <c r="M12" s="14">
        <v>73</v>
      </c>
      <c r="N12" s="14">
        <v>74</v>
      </c>
      <c r="O12" s="14">
        <v>75</v>
      </c>
      <c r="P12" s="14">
        <v>76</v>
      </c>
      <c r="Q12" s="159">
        <v>76</v>
      </c>
      <c r="R12" s="160"/>
      <c r="S12" s="15" t="s">
        <v>93</v>
      </c>
    </row>
    <row r="13" spans="1:23" x14ac:dyDescent="0.25">
      <c r="A13" s="139">
        <v>4</v>
      </c>
      <c r="B13" s="3">
        <v>38.799999999999997</v>
      </c>
      <c r="C13" s="3">
        <v>39.4</v>
      </c>
      <c r="D13" s="3">
        <v>40.5</v>
      </c>
      <c r="E13" s="142">
        <v>41.7</v>
      </c>
      <c r="F13" s="143"/>
      <c r="G13" s="3">
        <v>42.9</v>
      </c>
      <c r="H13" s="3">
        <v>43.9</v>
      </c>
      <c r="I13" s="3">
        <v>44.5</v>
      </c>
      <c r="J13" s="3">
        <v>38.799999999999997</v>
      </c>
      <c r="K13" s="142">
        <v>39.4</v>
      </c>
      <c r="L13" s="143"/>
      <c r="M13" s="3">
        <v>40.5</v>
      </c>
      <c r="N13" s="3">
        <v>41.7</v>
      </c>
      <c r="O13" s="3">
        <v>42.9</v>
      </c>
      <c r="P13" s="3">
        <v>43.9</v>
      </c>
      <c r="Q13" s="142">
        <v>44.5</v>
      </c>
      <c r="R13" s="143"/>
      <c r="S13" s="4" t="s">
        <v>162</v>
      </c>
    </row>
    <row r="14" spans="1:23" x14ac:dyDescent="0.25">
      <c r="A14" s="140"/>
      <c r="B14" s="6">
        <v>90</v>
      </c>
      <c r="C14" s="6">
        <v>90</v>
      </c>
      <c r="D14" s="6">
        <v>91</v>
      </c>
      <c r="E14" s="144">
        <v>92</v>
      </c>
      <c r="F14" s="145"/>
      <c r="G14" s="6">
        <v>93</v>
      </c>
      <c r="H14" s="6">
        <v>94</v>
      </c>
      <c r="I14" s="6">
        <v>94</v>
      </c>
      <c r="J14" s="6">
        <v>48</v>
      </c>
      <c r="K14" s="144">
        <v>49</v>
      </c>
      <c r="L14" s="145"/>
      <c r="M14" s="6">
        <v>49</v>
      </c>
      <c r="N14" s="6">
        <v>50</v>
      </c>
      <c r="O14" s="6">
        <v>51</v>
      </c>
      <c r="P14" s="6">
        <v>52</v>
      </c>
      <c r="Q14" s="144">
        <v>52</v>
      </c>
      <c r="R14" s="145"/>
      <c r="S14" s="7" t="s">
        <v>163</v>
      </c>
    </row>
    <row r="15" spans="1:23" x14ac:dyDescent="0.25">
      <c r="A15" s="140"/>
      <c r="B15" s="10">
        <v>102</v>
      </c>
      <c r="C15" s="10">
        <v>103</v>
      </c>
      <c r="D15" s="10">
        <v>104</v>
      </c>
      <c r="E15" s="146">
        <v>105</v>
      </c>
      <c r="F15" s="147"/>
      <c r="G15" s="10">
        <v>105</v>
      </c>
      <c r="H15" s="10">
        <v>106</v>
      </c>
      <c r="I15" s="10">
        <v>107</v>
      </c>
      <c r="J15" s="10">
        <v>60</v>
      </c>
      <c r="K15" s="146">
        <v>61</v>
      </c>
      <c r="L15" s="147"/>
      <c r="M15" s="10">
        <v>62</v>
      </c>
      <c r="N15" s="10">
        <v>62</v>
      </c>
      <c r="O15" s="10">
        <v>63</v>
      </c>
      <c r="P15" s="10">
        <v>64</v>
      </c>
      <c r="Q15" s="146">
        <v>64</v>
      </c>
      <c r="R15" s="147"/>
      <c r="S15" s="11" t="s">
        <v>127</v>
      </c>
    </row>
    <row r="16" spans="1:23" x14ac:dyDescent="0.25">
      <c r="A16" s="140"/>
      <c r="B16" s="12">
        <v>107</v>
      </c>
      <c r="C16" s="12">
        <v>107</v>
      </c>
      <c r="D16" s="12">
        <v>108</v>
      </c>
      <c r="E16" s="135">
        <v>108</v>
      </c>
      <c r="F16" s="136"/>
      <c r="G16" s="12">
        <v>109</v>
      </c>
      <c r="H16" s="12">
        <v>110</v>
      </c>
      <c r="I16" s="12">
        <v>110</v>
      </c>
      <c r="J16" s="12">
        <v>63</v>
      </c>
      <c r="K16" s="135">
        <v>64</v>
      </c>
      <c r="L16" s="136"/>
      <c r="M16" s="12">
        <v>65</v>
      </c>
      <c r="N16" s="12">
        <v>66</v>
      </c>
      <c r="O16" s="12">
        <v>67</v>
      </c>
      <c r="P16" s="12">
        <v>67</v>
      </c>
      <c r="Q16" s="135">
        <v>68</v>
      </c>
      <c r="R16" s="136"/>
      <c r="S16" s="13" t="s">
        <v>164</v>
      </c>
    </row>
    <row r="17" spans="1:19" x14ac:dyDescent="0.25">
      <c r="A17" s="141"/>
      <c r="B17" s="14">
        <v>119</v>
      </c>
      <c r="C17" s="14">
        <v>119</v>
      </c>
      <c r="D17" s="14">
        <v>120</v>
      </c>
      <c r="E17" s="137">
        <v>120</v>
      </c>
      <c r="F17" s="138"/>
      <c r="G17" s="14">
        <v>121</v>
      </c>
      <c r="H17" s="14">
        <v>122</v>
      </c>
      <c r="I17" s="14">
        <v>122</v>
      </c>
      <c r="J17" s="14">
        <v>75</v>
      </c>
      <c r="K17" s="137">
        <v>76</v>
      </c>
      <c r="L17" s="138"/>
      <c r="M17" s="14">
        <v>77</v>
      </c>
      <c r="N17" s="14">
        <v>78</v>
      </c>
      <c r="O17" s="14">
        <v>79</v>
      </c>
      <c r="P17" s="14">
        <v>79</v>
      </c>
      <c r="Q17" s="137">
        <v>80</v>
      </c>
      <c r="R17" s="138"/>
      <c r="S17" s="15" t="s">
        <v>93</v>
      </c>
    </row>
    <row r="18" spans="1:19" x14ac:dyDescent="0.25">
      <c r="A18" s="139">
        <v>5</v>
      </c>
      <c r="B18" s="3">
        <v>41.1</v>
      </c>
      <c r="C18" s="3">
        <v>41.8</v>
      </c>
      <c r="D18" s="3">
        <v>43</v>
      </c>
      <c r="E18" s="142">
        <v>44.3</v>
      </c>
      <c r="F18" s="143"/>
      <c r="G18" s="3">
        <v>45.5</v>
      </c>
      <c r="H18" s="3">
        <v>46.7</v>
      </c>
      <c r="I18" s="3">
        <v>47.4</v>
      </c>
      <c r="J18" s="3">
        <v>41.1</v>
      </c>
      <c r="K18" s="142">
        <v>41.8</v>
      </c>
      <c r="L18" s="143"/>
      <c r="M18" s="3">
        <v>43</v>
      </c>
      <c r="N18" s="3">
        <v>44.3</v>
      </c>
      <c r="O18" s="3">
        <v>45.5</v>
      </c>
      <c r="P18" s="3">
        <v>46.7</v>
      </c>
      <c r="Q18" s="142">
        <v>47.4</v>
      </c>
      <c r="R18" s="143"/>
      <c r="S18" s="4" t="s">
        <v>162</v>
      </c>
    </row>
    <row r="19" spans="1:19" x14ac:dyDescent="0.25">
      <c r="A19" s="140"/>
      <c r="B19" s="6">
        <v>91</v>
      </c>
      <c r="C19" s="6">
        <v>92</v>
      </c>
      <c r="D19" s="6">
        <v>93</v>
      </c>
      <c r="E19" s="144">
        <v>94</v>
      </c>
      <c r="F19" s="145"/>
      <c r="G19" s="6">
        <v>95</v>
      </c>
      <c r="H19" s="6">
        <v>96</v>
      </c>
      <c r="I19" s="6">
        <v>96</v>
      </c>
      <c r="J19" s="6">
        <v>51</v>
      </c>
      <c r="K19" s="144">
        <v>51</v>
      </c>
      <c r="L19" s="145"/>
      <c r="M19" s="6">
        <v>52</v>
      </c>
      <c r="N19" s="6">
        <v>53</v>
      </c>
      <c r="O19" s="6">
        <v>54</v>
      </c>
      <c r="P19" s="6">
        <v>55</v>
      </c>
      <c r="Q19" s="144">
        <v>55</v>
      </c>
      <c r="R19" s="145"/>
      <c r="S19" s="7" t="s">
        <v>163</v>
      </c>
    </row>
    <row r="20" spans="1:19" x14ac:dyDescent="0.25">
      <c r="A20" s="140"/>
      <c r="B20" s="10">
        <v>103</v>
      </c>
      <c r="C20" s="10">
        <v>104</v>
      </c>
      <c r="D20" s="10">
        <v>105</v>
      </c>
      <c r="E20" s="146">
        <v>106</v>
      </c>
      <c r="F20" s="147"/>
      <c r="G20" s="10">
        <v>107</v>
      </c>
      <c r="H20" s="10">
        <v>108</v>
      </c>
      <c r="I20" s="10">
        <v>108</v>
      </c>
      <c r="J20" s="10">
        <v>63</v>
      </c>
      <c r="K20" s="146">
        <v>64</v>
      </c>
      <c r="L20" s="147"/>
      <c r="M20" s="10">
        <v>65</v>
      </c>
      <c r="N20" s="10">
        <v>65</v>
      </c>
      <c r="O20" s="10">
        <v>66</v>
      </c>
      <c r="P20" s="10">
        <v>67</v>
      </c>
      <c r="Q20" s="146">
        <v>67</v>
      </c>
      <c r="R20" s="147"/>
      <c r="S20" s="11" t="s">
        <v>127</v>
      </c>
    </row>
    <row r="21" spans="1:19" x14ac:dyDescent="0.25">
      <c r="A21" s="140"/>
      <c r="B21" s="12">
        <v>107</v>
      </c>
      <c r="C21" s="12">
        <v>108</v>
      </c>
      <c r="D21" s="12">
        <v>109</v>
      </c>
      <c r="E21" s="135">
        <v>109</v>
      </c>
      <c r="F21" s="136"/>
      <c r="G21" s="12">
        <v>110</v>
      </c>
      <c r="H21" s="12">
        <v>111</v>
      </c>
      <c r="I21" s="12">
        <v>112</v>
      </c>
      <c r="J21" s="12">
        <v>66</v>
      </c>
      <c r="K21" s="135">
        <v>67</v>
      </c>
      <c r="L21" s="136"/>
      <c r="M21" s="12">
        <v>68</v>
      </c>
      <c r="N21" s="12">
        <v>69</v>
      </c>
      <c r="O21" s="12">
        <v>70</v>
      </c>
      <c r="P21" s="12">
        <v>70</v>
      </c>
      <c r="Q21" s="135">
        <v>71</v>
      </c>
      <c r="R21" s="136"/>
      <c r="S21" s="13" t="s">
        <v>164</v>
      </c>
    </row>
    <row r="22" spans="1:19" x14ac:dyDescent="0.25">
      <c r="A22" s="141"/>
      <c r="B22" s="14">
        <v>119</v>
      </c>
      <c r="C22" s="14">
        <v>120</v>
      </c>
      <c r="D22" s="14">
        <v>121</v>
      </c>
      <c r="E22" s="137">
        <v>121</v>
      </c>
      <c r="F22" s="138"/>
      <c r="G22" s="14">
        <v>122</v>
      </c>
      <c r="H22" s="14">
        <v>123</v>
      </c>
      <c r="I22" s="14">
        <v>124</v>
      </c>
      <c r="J22" s="14">
        <v>78</v>
      </c>
      <c r="K22" s="137">
        <v>79</v>
      </c>
      <c r="L22" s="138"/>
      <c r="M22" s="14">
        <v>80</v>
      </c>
      <c r="N22" s="14">
        <v>81</v>
      </c>
      <c r="O22" s="14">
        <v>82</v>
      </c>
      <c r="P22" s="14">
        <v>82</v>
      </c>
      <c r="Q22" s="137">
        <v>83</v>
      </c>
      <c r="R22" s="138"/>
      <c r="S22" s="15" t="s">
        <v>93</v>
      </c>
    </row>
    <row r="23" spans="1:19" x14ac:dyDescent="0.25">
      <c r="A23" s="139">
        <v>6</v>
      </c>
      <c r="B23" s="3">
        <v>43.4</v>
      </c>
      <c r="C23" s="3">
        <v>44.2</v>
      </c>
      <c r="D23" s="3">
        <v>45.4</v>
      </c>
      <c r="E23" s="142">
        <v>46.8</v>
      </c>
      <c r="F23" s="143"/>
      <c r="G23" s="3">
        <v>48.2</v>
      </c>
      <c r="H23" s="3">
        <v>49.4</v>
      </c>
      <c r="I23" s="3">
        <v>50.2</v>
      </c>
      <c r="J23" s="3">
        <v>43.4</v>
      </c>
      <c r="K23" s="142">
        <v>44.2</v>
      </c>
      <c r="L23" s="143"/>
      <c r="M23" s="3">
        <v>45.4</v>
      </c>
      <c r="N23" s="3">
        <v>46.8</v>
      </c>
      <c r="O23" s="3">
        <v>48.2</v>
      </c>
      <c r="P23" s="3">
        <v>49.4</v>
      </c>
      <c r="Q23" s="142">
        <v>50.2</v>
      </c>
      <c r="R23" s="143"/>
      <c r="S23" s="4" t="s">
        <v>162</v>
      </c>
    </row>
    <row r="24" spans="1:19" x14ac:dyDescent="0.25">
      <c r="A24" s="140"/>
      <c r="B24" s="6">
        <v>93</v>
      </c>
      <c r="C24" s="6">
        <v>93</v>
      </c>
      <c r="D24" s="6">
        <v>94</v>
      </c>
      <c r="E24" s="144">
        <v>95</v>
      </c>
      <c r="F24" s="145"/>
      <c r="G24" s="6">
        <v>96</v>
      </c>
      <c r="H24" s="6">
        <v>97</v>
      </c>
      <c r="I24" s="6">
        <v>98</v>
      </c>
      <c r="J24" s="6">
        <v>54</v>
      </c>
      <c r="K24" s="144">
        <v>54</v>
      </c>
      <c r="L24" s="145"/>
      <c r="M24" s="6">
        <v>55</v>
      </c>
      <c r="N24" s="6">
        <v>56</v>
      </c>
      <c r="O24" s="6">
        <v>57</v>
      </c>
      <c r="P24" s="6">
        <v>57</v>
      </c>
      <c r="Q24" s="144">
        <v>58</v>
      </c>
      <c r="R24" s="145"/>
      <c r="S24" s="7" t="s">
        <v>163</v>
      </c>
    </row>
    <row r="25" spans="1:19" x14ac:dyDescent="0.25">
      <c r="A25" s="140"/>
      <c r="B25" s="10">
        <v>105</v>
      </c>
      <c r="C25" s="10">
        <v>105</v>
      </c>
      <c r="D25" s="10">
        <v>106</v>
      </c>
      <c r="E25" s="146">
        <v>107</v>
      </c>
      <c r="F25" s="147"/>
      <c r="G25" s="10">
        <v>109</v>
      </c>
      <c r="H25" s="10">
        <v>110</v>
      </c>
      <c r="I25" s="10">
        <v>110</v>
      </c>
      <c r="J25" s="10">
        <v>66</v>
      </c>
      <c r="K25" s="146">
        <v>66</v>
      </c>
      <c r="L25" s="147"/>
      <c r="M25" s="10">
        <v>67</v>
      </c>
      <c r="N25" s="10">
        <v>68</v>
      </c>
      <c r="O25" s="10">
        <v>68</v>
      </c>
      <c r="P25" s="10">
        <v>69</v>
      </c>
      <c r="Q25" s="146">
        <v>69</v>
      </c>
      <c r="R25" s="147"/>
      <c r="S25" s="11" t="s">
        <v>127</v>
      </c>
    </row>
    <row r="26" spans="1:19" x14ac:dyDescent="0.25">
      <c r="A26" s="140"/>
      <c r="B26" s="12">
        <v>108</v>
      </c>
      <c r="C26" s="12">
        <v>109</v>
      </c>
      <c r="D26" s="12">
        <v>110</v>
      </c>
      <c r="E26" s="135">
        <v>111</v>
      </c>
      <c r="F26" s="136"/>
      <c r="G26" s="12">
        <v>112</v>
      </c>
      <c r="H26" s="12">
        <v>113</v>
      </c>
      <c r="I26" s="12">
        <v>114</v>
      </c>
      <c r="J26" s="12">
        <v>69</v>
      </c>
      <c r="K26" s="135">
        <v>70</v>
      </c>
      <c r="L26" s="136"/>
      <c r="M26" s="12">
        <v>70</v>
      </c>
      <c r="N26" s="12">
        <v>71</v>
      </c>
      <c r="O26" s="12">
        <v>72</v>
      </c>
      <c r="P26" s="12">
        <v>72</v>
      </c>
      <c r="Q26" s="135">
        <v>73</v>
      </c>
      <c r="R26" s="136"/>
      <c r="S26" s="13" t="s">
        <v>164</v>
      </c>
    </row>
    <row r="27" spans="1:19" x14ac:dyDescent="0.25">
      <c r="A27" s="141"/>
      <c r="B27" s="14">
        <v>120</v>
      </c>
      <c r="C27" s="14">
        <v>121</v>
      </c>
      <c r="D27" s="14">
        <v>122</v>
      </c>
      <c r="E27" s="137">
        <v>123</v>
      </c>
      <c r="F27" s="138"/>
      <c r="G27" s="14">
        <v>124</v>
      </c>
      <c r="H27" s="14">
        <v>125</v>
      </c>
      <c r="I27" s="14">
        <v>126</v>
      </c>
      <c r="J27" s="14">
        <v>81</v>
      </c>
      <c r="K27" s="137">
        <v>82</v>
      </c>
      <c r="L27" s="138"/>
      <c r="M27" s="14">
        <v>82</v>
      </c>
      <c r="N27" s="14">
        <v>83</v>
      </c>
      <c r="O27" s="14">
        <v>84</v>
      </c>
      <c r="P27" s="14">
        <v>84</v>
      </c>
      <c r="Q27" s="137">
        <v>85</v>
      </c>
      <c r="R27" s="138"/>
      <c r="S27" s="15" t="s">
        <v>93</v>
      </c>
    </row>
    <row r="28" spans="1:19" x14ac:dyDescent="0.25">
      <c r="A28" s="139">
        <v>7</v>
      </c>
      <c r="B28" s="3" t="s">
        <v>165</v>
      </c>
      <c r="C28" s="3">
        <v>46.5</v>
      </c>
      <c r="D28" s="3">
        <v>47.8</v>
      </c>
      <c r="E28" s="142">
        <v>49.3</v>
      </c>
      <c r="F28" s="143"/>
      <c r="G28" s="3">
        <v>50.8</v>
      </c>
      <c r="H28" s="3">
        <v>52.1</v>
      </c>
      <c r="I28" s="3">
        <v>52.9</v>
      </c>
      <c r="J28" s="3">
        <v>45.7</v>
      </c>
      <c r="K28" s="142">
        <v>46.5</v>
      </c>
      <c r="L28" s="143"/>
      <c r="M28" s="3">
        <v>47.8</v>
      </c>
      <c r="N28" s="3">
        <v>49.3</v>
      </c>
      <c r="O28" s="3">
        <v>50.8</v>
      </c>
      <c r="P28" s="3">
        <v>52.1</v>
      </c>
      <c r="Q28" s="142">
        <v>52.9</v>
      </c>
      <c r="R28" s="143"/>
      <c r="S28" s="4" t="s">
        <v>162</v>
      </c>
    </row>
    <row r="29" spans="1:19" x14ac:dyDescent="0.25">
      <c r="A29" s="140"/>
      <c r="B29" s="6">
        <v>94</v>
      </c>
      <c r="C29" s="6">
        <v>94</v>
      </c>
      <c r="D29" s="6">
        <v>95</v>
      </c>
      <c r="E29" s="144">
        <v>97</v>
      </c>
      <c r="F29" s="145"/>
      <c r="G29" s="6">
        <v>98</v>
      </c>
      <c r="H29" s="6">
        <v>98</v>
      </c>
      <c r="I29" s="6">
        <v>99</v>
      </c>
      <c r="J29" s="6">
        <v>56</v>
      </c>
      <c r="K29" s="144">
        <v>56</v>
      </c>
      <c r="L29" s="145"/>
      <c r="M29" s="6">
        <v>57</v>
      </c>
      <c r="N29" s="6">
        <v>58</v>
      </c>
      <c r="O29" s="6">
        <v>58</v>
      </c>
      <c r="P29" s="6">
        <v>59</v>
      </c>
      <c r="Q29" s="144">
        <v>59</v>
      </c>
      <c r="R29" s="145"/>
      <c r="S29" s="7" t="s">
        <v>163</v>
      </c>
    </row>
    <row r="30" spans="1:19" x14ac:dyDescent="0.25">
      <c r="A30" s="140"/>
      <c r="B30" s="10">
        <v>106</v>
      </c>
      <c r="C30" s="10">
        <v>107</v>
      </c>
      <c r="D30" s="10">
        <v>108</v>
      </c>
      <c r="E30" s="146">
        <v>109</v>
      </c>
      <c r="F30" s="147"/>
      <c r="G30" s="10">
        <v>110</v>
      </c>
      <c r="H30" s="10">
        <v>111</v>
      </c>
      <c r="I30" s="10">
        <v>111</v>
      </c>
      <c r="J30" s="10">
        <v>68</v>
      </c>
      <c r="K30" s="146">
        <v>68</v>
      </c>
      <c r="L30" s="147"/>
      <c r="M30" s="10">
        <v>69</v>
      </c>
      <c r="N30" s="10">
        <v>70</v>
      </c>
      <c r="O30" s="10">
        <v>70</v>
      </c>
      <c r="P30" s="10">
        <v>71</v>
      </c>
      <c r="Q30" s="146">
        <v>71</v>
      </c>
      <c r="R30" s="147"/>
      <c r="S30" s="11" t="s">
        <v>127</v>
      </c>
    </row>
    <row r="31" spans="1:19" x14ac:dyDescent="0.25">
      <c r="A31" s="140"/>
      <c r="B31" s="12">
        <v>110</v>
      </c>
      <c r="C31" s="12">
        <v>110</v>
      </c>
      <c r="D31" s="12">
        <v>111</v>
      </c>
      <c r="E31" s="135">
        <v>112</v>
      </c>
      <c r="F31" s="136"/>
      <c r="G31" s="12">
        <v>114</v>
      </c>
      <c r="H31" s="12">
        <v>115</v>
      </c>
      <c r="I31" s="12">
        <v>116</v>
      </c>
      <c r="J31" s="12">
        <v>71</v>
      </c>
      <c r="K31" s="135">
        <v>71</v>
      </c>
      <c r="L31" s="136"/>
      <c r="M31" s="12">
        <v>72</v>
      </c>
      <c r="N31" s="12">
        <v>73</v>
      </c>
      <c r="O31" s="12">
        <v>73</v>
      </c>
      <c r="P31" s="12">
        <v>74</v>
      </c>
      <c r="Q31" s="135">
        <v>74</v>
      </c>
      <c r="R31" s="136"/>
      <c r="S31" s="13" t="s">
        <v>164</v>
      </c>
    </row>
    <row r="32" spans="1:19" x14ac:dyDescent="0.25">
      <c r="A32" s="141"/>
      <c r="B32" s="14">
        <v>122</v>
      </c>
      <c r="C32" s="14">
        <v>122</v>
      </c>
      <c r="D32" s="14">
        <v>123</v>
      </c>
      <c r="E32" s="137">
        <v>124</v>
      </c>
      <c r="F32" s="138"/>
      <c r="G32" s="14">
        <v>126</v>
      </c>
      <c r="H32" s="14">
        <v>127</v>
      </c>
      <c r="I32" s="14">
        <v>128</v>
      </c>
      <c r="J32" s="14">
        <v>83</v>
      </c>
      <c r="K32" s="137">
        <v>83</v>
      </c>
      <c r="L32" s="138"/>
      <c r="M32" s="14">
        <v>84</v>
      </c>
      <c r="N32" s="14">
        <v>85</v>
      </c>
      <c r="O32" s="14">
        <v>85</v>
      </c>
      <c r="P32" s="14">
        <v>86</v>
      </c>
      <c r="Q32" s="137">
        <v>86</v>
      </c>
      <c r="R32" s="138"/>
      <c r="S32" s="15" t="s">
        <v>93</v>
      </c>
    </row>
    <row r="33" spans="1:19" x14ac:dyDescent="0.25">
      <c r="A33" s="139">
        <v>8</v>
      </c>
      <c r="B33" s="3">
        <v>47.8</v>
      </c>
      <c r="C33" s="3">
        <v>48.6</v>
      </c>
      <c r="D33" s="3">
        <v>50</v>
      </c>
      <c r="E33" s="142">
        <v>51.6</v>
      </c>
      <c r="F33" s="143"/>
      <c r="G33" s="3">
        <v>53.2</v>
      </c>
      <c r="H33" s="3">
        <v>54.6</v>
      </c>
      <c r="I33" s="3">
        <v>55.5</v>
      </c>
      <c r="J33" s="3">
        <v>47.8</v>
      </c>
      <c r="K33" s="142">
        <v>48.6</v>
      </c>
      <c r="L33" s="143"/>
      <c r="M33" s="3">
        <v>50</v>
      </c>
      <c r="N33" s="3">
        <v>51.6</v>
      </c>
      <c r="O33" s="3">
        <v>53.2</v>
      </c>
      <c r="P33" s="3">
        <v>54.6</v>
      </c>
      <c r="Q33" s="142">
        <v>55.5</v>
      </c>
      <c r="R33" s="143"/>
      <c r="S33" s="4" t="s">
        <v>162</v>
      </c>
    </row>
    <row r="34" spans="1:19" x14ac:dyDescent="0.25">
      <c r="A34" s="140"/>
      <c r="B34" s="6">
        <v>95</v>
      </c>
      <c r="C34" s="6">
        <v>96</v>
      </c>
      <c r="D34" s="6">
        <v>97</v>
      </c>
      <c r="E34" s="144">
        <v>98</v>
      </c>
      <c r="F34" s="145"/>
      <c r="G34" s="6">
        <v>99</v>
      </c>
      <c r="H34" s="6">
        <v>99</v>
      </c>
      <c r="I34" s="6">
        <v>100</v>
      </c>
      <c r="J34" s="6">
        <v>57</v>
      </c>
      <c r="K34" s="144">
        <v>57</v>
      </c>
      <c r="L34" s="145"/>
      <c r="M34" s="6">
        <v>58</v>
      </c>
      <c r="N34" s="6">
        <v>59</v>
      </c>
      <c r="O34" s="6">
        <v>59</v>
      </c>
      <c r="P34" s="6">
        <v>60</v>
      </c>
      <c r="Q34" s="144">
        <v>60</v>
      </c>
      <c r="R34" s="145"/>
      <c r="S34" s="7" t="s">
        <v>163</v>
      </c>
    </row>
    <row r="35" spans="1:19" x14ac:dyDescent="0.25">
      <c r="A35" s="140"/>
      <c r="B35" s="10">
        <v>107</v>
      </c>
      <c r="C35" s="10">
        <v>108</v>
      </c>
      <c r="D35" s="10">
        <v>109</v>
      </c>
      <c r="E35" s="146">
        <v>110</v>
      </c>
      <c r="F35" s="147"/>
      <c r="G35" s="10">
        <v>111</v>
      </c>
      <c r="H35" s="10">
        <v>112</v>
      </c>
      <c r="I35" s="10">
        <v>112</v>
      </c>
      <c r="J35" s="10">
        <v>69</v>
      </c>
      <c r="K35" s="146">
        <v>70</v>
      </c>
      <c r="L35" s="147"/>
      <c r="M35" s="10">
        <v>70</v>
      </c>
      <c r="N35" s="10">
        <v>71</v>
      </c>
      <c r="O35" s="10">
        <v>72</v>
      </c>
      <c r="P35" s="10">
        <v>72</v>
      </c>
      <c r="Q35" s="146">
        <v>73</v>
      </c>
      <c r="R35" s="147"/>
      <c r="S35" s="11" t="s">
        <v>127</v>
      </c>
    </row>
    <row r="36" spans="1:19" x14ac:dyDescent="0.25">
      <c r="A36" s="140"/>
      <c r="B36" s="12">
        <v>111</v>
      </c>
      <c r="C36" s="12">
        <v>112</v>
      </c>
      <c r="D36" s="12">
        <v>112</v>
      </c>
      <c r="E36" s="135">
        <v>114</v>
      </c>
      <c r="F36" s="136"/>
      <c r="G36" s="12">
        <v>115</v>
      </c>
      <c r="H36" s="12">
        <v>116</v>
      </c>
      <c r="I36" s="12">
        <v>117</v>
      </c>
      <c r="J36" s="12">
        <v>72</v>
      </c>
      <c r="K36" s="135">
        <v>73</v>
      </c>
      <c r="L36" s="136"/>
      <c r="M36" s="12">
        <v>73</v>
      </c>
      <c r="N36" s="12">
        <v>74</v>
      </c>
      <c r="O36" s="12">
        <v>75</v>
      </c>
      <c r="P36" s="12">
        <v>75</v>
      </c>
      <c r="Q36" s="135">
        <v>75</v>
      </c>
      <c r="R36" s="136"/>
      <c r="S36" s="13" t="s">
        <v>164</v>
      </c>
    </row>
    <row r="37" spans="1:19" x14ac:dyDescent="0.25">
      <c r="A37" s="141"/>
      <c r="B37" s="14">
        <v>123</v>
      </c>
      <c r="C37" s="14">
        <v>124</v>
      </c>
      <c r="D37" s="14">
        <v>124</v>
      </c>
      <c r="E37" s="137">
        <v>126</v>
      </c>
      <c r="F37" s="138"/>
      <c r="G37" s="14">
        <v>127</v>
      </c>
      <c r="H37" s="14">
        <v>128</v>
      </c>
      <c r="I37" s="14">
        <v>129</v>
      </c>
      <c r="J37" s="14">
        <v>84</v>
      </c>
      <c r="K37" s="137">
        <v>85</v>
      </c>
      <c r="L37" s="138"/>
      <c r="M37" s="14">
        <v>85</v>
      </c>
      <c r="N37" s="14">
        <v>86</v>
      </c>
      <c r="O37" s="14">
        <v>87</v>
      </c>
      <c r="P37" s="14">
        <v>87</v>
      </c>
      <c r="Q37" s="137">
        <v>87</v>
      </c>
      <c r="R37" s="138"/>
      <c r="S37" s="15" t="s">
        <v>93</v>
      </c>
    </row>
    <row r="38" spans="1:19" x14ac:dyDescent="0.25">
      <c r="A38" s="139">
        <v>9</v>
      </c>
      <c r="B38" s="3">
        <v>49.6</v>
      </c>
      <c r="C38" s="3">
        <v>50.5</v>
      </c>
      <c r="D38" s="3">
        <v>52</v>
      </c>
      <c r="E38" s="142">
        <v>53.7</v>
      </c>
      <c r="F38" s="143"/>
      <c r="G38" s="3">
        <v>55.4</v>
      </c>
      <c r="H38" s="3">
        <v>56.9</v>
      </c>
      <c r="I38" s="3">
        <v>57.9</v>
      </c>
      <c r="J38" s="3">
        <v>49.6</v>
      </c>
      <c r="K38" s="142">
        <v>50.5</v>
      </c>
      <c r="L38" s="143"/>
      <c r="M38" s="3">
        <v>52</v>
      </c>
      <c r="N38" s="3">
        <v>53.7</v>
      </c>
      <c r="O38" s="3">
        <v>55.4</v>
      </c>
      <c r="P38" s="3">
        <v>56.9</v>
      </c>
      <c r="Q38" s="142">
        <v>57.9</v>
      </c>
      <c r="R38" s="143"/>
      <c r="S38" s="4" t="s">
        <v>162</v>
      </c>
    </row>
    <row r="39" spans="1:19" x14ac:dyDescent="0.25">
      <c r="A39" s="140"/>
      <c r="B39" s="6">
        <v>96</v>
      </c>
      <c r="C39" s="6">
        <v>97</v>
      </c>
      <c r="D39" s="6">
        <v>98</v>
      </c>
      <c r="E39" s="144">
        <v>99</v>
      </c>
      <c r="F39" s="145"/>
      <c r="G39" s="6">
        <v>100</v>
      </c>
      <c r="H39" s="6">
        <v>101</v>
      </c>
      <c r="I39" s="6">
        <v>101</v>
      </c>
      <c r="J39" s="6">
        <v>57</v>
      </c>
      <c r="K39" s="144">
        <v>58</v>
      </c>
      <c r="L39" s="145"/>
      <c r="M39" s="6">
        <v>59</v>
      </c>
      <c r="N39" s="6">
        <v>60</v>
      </c>
      <c r="O39" s="6">
        <v>61</v>
      </c>
      <c r="P39" s="6">
        <v>62</v>
      </c>
      <c r="Q39" s="144">
        <v>62</v>
      </c>
      <c r="R39" s="145"/>
      <c r="S39" s="7" t="s">
        <v>163</v>
      </c>
    </row>
    <row r="40" spans="1:19" x14ac:dyDescent="0.25">
      <c r="A40" s="140"/>
      <c r="B40" s="10">
        <v>107</v>
      </c>
      <c r="C40" s="10">
        <v>108</v>
      </c>
      <c r="D40" s="10">
        <v>109</v>
      </c>
      <c r="E40" s="146">
        <v>110</v>
      </c>
      <c r="F40" s="147"/>
      <c r="G40" s="10">
        <v>112</v>
      </c>
      <c r="H40" s="10">
        <v>113</v>
      </c>
      <c r="I40" s="10">
        <v>114</v>
      </c>
      <c r="J40" s="10">
        <v>70</v>
      </c>
      <c r="K40" s="146">
        <v>71</v>
      </c>
      <c r="L40" s="147"/>
      <c r="M40" s="10">
        <v>72</v>
      </c>
      <c r="N40" s="10">
        <v>73</v>
      </c>
      <c r="O40" s="10">
        <v>74</v>
      </c>
      <c r="P40" s="10">
        <v>74</v>
      </c>
      <c r="Q40" s="146">
        <v>74</v>
      </c>
      <c r="R40" s="147"/>
      <c r="S40" s="11" t="s">
        <v>127</v>
      </c>
    </row>
    <row r="41" spans="1:19" x14ac:dyDescent="0.25">
      <c r="A41" s="140"/>
      <c r="B41" s="12">
        <v>112</v>
      </c>
      <c r="C41" s="12">
        <v>112</v>
      </c>
      <c r="D41" s="12" t="s">
        <v>166</v>
      </c>
      <c r="E41" s="135">
        <v>115</v>
      </c>
      <c r="F41" s="136"/>
      <c r="G41" s="12">
        <v>116</v>
      </c>
      <c r="H41" s="12">
        <v>118</v>
      </c>
      <c r="I41" s="12">
        <v>119</v>
      </c>
      <c r="J41" s="12">
        <v>74</v>
      </c>
      <c r="K41" s="135">
        <v>74</v>
      </c>
      <c r="L41" s="136"/>
      <c r="M41" s="12">
        <v>75</v>
      </c>
      <c r="N41" s="12">
        <v>76</v>
      </c>
      <c r="O41" s="12">
        <v>76</v>
      </c>
      <c r="P41" s="12">
        <v>77</v>
      </c>
      <c r="Q41" s="135">
        <v>77</v>
      </c>
      <c r="R41" s="136"/>
      <c r="S41" s="13" t="s">
        <v>164</v>
      </c>
    </row>
    <row r="42" spans="1:19" x14ac:dyDescent="0.25">
      <c r="A42" s="141"/>
      <c r="B42" s="14">
        <v>124</v>
      </c>
      <c r="C42" s="14">
        <v>124</v>
      </c>
      <c r="D42" s="14">
        <v>125</v>
      </c>
      <c r="E42" s="137">
        <v>127</v>
      </c>
      <c r="F42" s="138"/>
      <c r="G42" s="14">
        <v>128</v>
      </c>
      <c r="H42" s="14">
        <v>130</v>
      </c>
      <c r="I42" s="14">
        <v>131</v>
      </c>
      <c r="J42" s="14">
        <v>86</v>
      </c>
      <c r="K42" s="137">
        <v>86</v>
      </c>
      <c r="L42" s="138"/>
      <c r="M42" s="14">
        <v>87</v>
      </c>
      <c r="N42" s="14">
        <v>8</v>
      </c>
      <c r="O42" s="14">
        <v>88</v>
      </c>
      <c r="P42" s="14">
        <v>89</v>
      </c>
      <c r="Q42" s="137">
        <v>89</v>
      </c>
      <c r="R42" s="138"/>
      <c r="S42" s="15" t="s">
        <v>93</v>
      </c>
    </row>
    <row r="43" spans="1:19" x14ac:dyDescent="0.25">
      <c r="A43" s="139">
        <v>10</v>
      </c>
      <c r="B43" s="3">
        <v>51.3</v>
      </c>
      <c r="C43" s="3">
        <v>52.2</v>
      </c>
      <c r="D43" s="3">
        <v>53.8</v>
      </c>
      <c r="E43" s="142">
        <v>55.6</v>
      </c>
      <c r="F43" s="143"/>
      <c r="G43" s="3">
        <v>57.4</v>
      </c>
      <c r="H43" s="3">
        <v>59.1</v>
      </c>
      <c r="I43" s="3">
        <v>60.1</v>
      </c>
      <c r="J43" s="3">
        <v>51.3</v>
      </c>
      <c r="K43" s="142">
        <v>52.2</v>
      </c>
      <c r="L43" s="143"/>
      <c r="M43" s="3">
        <v>53.8</v>
      </c>
      <c r="N43" s="3">
        <v>55.6</v>
      </c>
      <c r="O43" s="3">
        <v>57.4</v>
      </c>
      <c r="P43" s="3">
        <v>59.1</v>
      </c>
      <c r="Q43" s="142">
        <v>60.1</v>
      </c>
      <c r="R43" s="143"/>
      <c r="S43" s="4" t="s">
        <v>162</v>
      </c>
    </row>
    <row r="44" spans="1:19" x14ac:dyDescent="0.25">
      <c r="A44" s="140"/>
      <c r="B44" s="6">
        <v>97</v>
      </c>
      <c r="C44" s="6">
        <v>98</v>
      </c>
      <c r="D44" s="6">
        <v>99</v>
      </c>
      <c r="E44" s="144">
        <v>100</v>
      </c>
      <c r="F44" s="145"/>
      <c r="G44" s="6">
        <v>101</v>
      </c>
      <c r="H44" s="6">
        <v>102</v>
      </c>
      <c r="I44" s="6">
        <v>103</v>
      </c>
      <c r="J44" s="6">
        <v>59</v>
      </c>
      <c r="K44" s="144">
        <v>60</v>
      </c>
      <c r="L44" s="145"/>
      <c r="M44" s="6">
        <v>61</v>
      </c>
      <c r="N44" s="6">
        <v>62</v>
      </c>
      <c r="O44" s="6">
        <v>63</v>
      </c>
      <c r="P44" s="6">
        <v>63</v>
      </c>
      <c r="Q44" s="144">
        <v>64</v>
      </c>
      <c r="R44" s="145"/>
      <c r="S44" s="7" t="s">
        <v>163</v>
      </c>
    </row>
    <row r="45" spans="1:19" x14ac:dyDescent="0.25">
      <c r="A45" s="140"/>
      <c r="B45" s="10">
        <v>108</v>
      </c>
      <c r="C45" s="10">
        <v>109</v>
      </c>
      <c r="D45" s="10">
        <v>111</v>
      </c>
      <c r="E45" s="146">
        <v>112</v>
      </c>
      <c r="F45" s="147"/>
      <c r="G45" s="10">
        <v>113</v>
      </c>
      <c r="H45" s="10">
        <v>115</v>
      </c>
      <c r="I45" s="10">
        <v>116</v>
      </c>
      <c r="J45" s="10">
        <v>72</v>
      </c>
      <c r="K45" s="146">
        <v>73</v>
      </c>
      <c r="L45" s="147"/>
      <c r="M45" s="10">
        <v>74</v>
      </c>
      <c r="N45" s="10">
        <v>74</v>
      </c>
      <c r="O45" s="10">
        <v>75</v>
      </c>
      <c r="P45" s="10">
        <v>75</v>
      </c>
      <c r="Q45" s="146">
        <v>76</v>
      </c>
      <c r="R45" s="147"/>
      <c r="S45" s="11" t="s">
        <v>127</v>
      </c>
    </row>
    <row r="46" spans="1:19" x14ac:dyDescent="0.25">
      <c r="A46" s="140"/>
      <c r="B46" s="12">
        <v>112</v>
      </c>
      <c r="C46" s="12">
        <v>113</v>
      </c>
      <c r="D46" s="12">
        <v>114</v>
      </c>
      <c r="E46" s="135">
        <v>116</v>
      </c>
      <c r="F46" s="136"/>
      <c r="G46" s="12">
        <v>118</v>
      </c>
      <c r="H46" s="12">
        <v>120</v>
      </c>
      <c r="I46" s="12">
        <v>121</v>
      </c>
      <c r="J46" s="12">
        <v>76</v>
      </c>
      <c r="K46" s="135">
        <v>76</v>
      </c>
      <c r="L46" s="136"/>
      <c r="M46" s="12">
        <v>77</v>
      </c>
      <c r="N46" s="12">
        <v>77</v>
      </c>
      <c r="O46" s="12">
        <v>78</v>
      </c>
      <c r="P46" s="12">
        <v>78</v>
      </c>
      <c r="Q46" s="135">
        <v>78</v>
      </c>
      <c r="R46" s="136"/>
      <c r="S46" s="13" t="s">
        <v>164</v>
      </c>
    </row>
    <row r="47" spans="1:19" x14ac:dyDescent="0.25">
      <c r="A47" s="141"/>
      <c r="B47" s="14">
        <v>124</v>
      </c>
      <c r="C47" s="14">
        <v>125</v>
      </c>
      <c r="D47" s="14">
        <v>126</v>
      </c>
      <c r="E47" s="137">
        <v>128</v>
      </c>
      <c r="F47" s="138"/>
      <c r="G47" s="14">
        <v>130</v>
      </c>
      <c r="H47" s="14">
        <v>132</v>
      </c>
      <c r="I47" s="14">
        <v>133</v>
      </c>
      <c r="J47" s="14">
        <v>88</v>
      </c>
      <c r="K47" s="137">
        <v>88</v>
      </c>
      <c r="L47" s="138"/>
      <c r="M47" s="14">
        <v>89</v>
      </c>
      <c r="N47" s="14">
        <v>89</v>
      </c>
      <c r="O47" s="14">
        <v>90</v>
      </c>
      <c r="P47" s="14">
        <v>90</v>
      </c>
      <c r="Q47" s="137">
        <v>90</v>
      </c>
      <c r="R47" s="138"/>
      <c r="S47" s="15" t="s">
        <v>93</v>
      </c>
    </row>
    <row r="48" spans="1:19" x14ac:dyDescent="0.25">
      <c r="A48" s="139">
        <v>11</v>
      </c>
      <c r="B48" s="3">
        <v>53</v>
      </c>
      <c r="C48" s="3">
        <v>54</v>
      </c>
      <c r="D48" s="3">
        <v>55.7</v>
      </c>
      <c r="E48" s="142">
        <v>57.6</v>
      </c>
      <c r="F48" s="143"/>
      <c r="G48" s="3">
        <v>59.6</v>
      </c>
      <c r="H48" s="3">
        <v>61.3</v>
      </c>
      <c r="I48" s="3">
        <v>62.4</v>
      </c>
      <c r="J48" s="3">
        <v>53</v>
      </c>
      <c r="K48" s="142">
        <v>54</v>
      </c>
      <c r="L48" s="143"/>
      <c r="M48" s="3">
        <v>55.7</v>
      </c>
      <c r="N48" s="3">
        <v>57.6</v>
      </c>
      <c r="O48" s="3">
        <v>59.6</v>
      </c>
      <c r="P48" s="3">
        <v>61.3</v>
      </c>
      <c r="Q48" s="142">
        <v>62.4</v>
      </c>
      <c r="R48" s="143"/>
      <c r="S48" s="4" t="s">
        <v>162</v>
      </c>
    </row>
    <row r="49" spans="1:19" x14ac:dyDescent="0.25">
      <c r="A49" s="140"/>
      <c r="B49" s="6">
        <v>99</v>
      </c>
      <c r="C49" s="6">
        <v>99</v>
      </c>
      <c r="D49" s="6">
        <v>101</v>
      </c>
      <c r="E49" s="144">
        <v>102</v>
      </c>
      <c r="F49" s="145"/>
      <c r="G49" s="6">
        <v>103</v>
      </c>
      <c r="H49" s="6">
        <v>104</v>
      </c>
      <c r="I49" s="6">
        <v>106</v>
      </c>
      <c r="J49" s="6">
        <v>61</v>
      </c>
      <c r="K49" s="144">
        <v>61</v>
      </c>
      <c r="L49" s="145"/>
      <c r="M49" s="6">
        <v>62</v>
      </c>
      <c r="N49" s="6">
        <v>63</v>
      </c>
      <c r="O49" s="6">
        <v>63</v>
      </c>
      <c r="P49" s="6">
        <v>63</v>
      </c>
      <c r="Q49" s="144">
        <v>63</v>
      </c>
      <c r="R49" s="145"/>
      <c r="S49" s="7" t="s">
        <v>163</v>
      </c>
    </row>
    <row r="50" spans="1:19" x14ac:dyDescent="0.25">
      <c r="A50" s="140"/>
      <c r="B50" s="10">
        <v>110</v>
      </c>
      <c r="C50" s="10">
        <v>111</v>
      </c>
      <c r="D50" s="10">
        <v>112</v>
      </c>
      <c r="E50" s="146">
        <v>114</v>
      </c>
      <c r="F50" s="147"/>
      <c r="G50" s="10">
        <v>116</v>
      </c>
      <c r="H50" s="10">
        <v>117</v>
      </c>
      <c r="I50" s="10">
        <v>118</v>
      </c>
      <c r="J50" s="10">
        <v>74</v>
      </c>
      <c r="K50" s="146">
        <v>74</v>
      </c>
      <c r="L50" s="147"/>
      <c r="M50" s="10">
        <v>75</v>
      </c>
      <c r="N50" s="10">
        <v>75</v>
      </c>
      <c r="O50" s="10">
        <v>75</v>
      </c>
      <c r="P50" s="10">
        <v>76</v>
      </c>
      <c r="Q50" s="146">
        <v>76</v>
      </c>
      <c r="R50" s="147"/>
      <c r="S50" s="11" t="s">
        <v>127</v>
      </c>
    </row>
    <row r="51" spans="1:19" x14ac:dyDescent="0.25">
      <c r="A51" s="140"/>
      <c r="B51" s="12">
        <v>114</v>
      </c>
      <c r="C51" s="12">
        <v>114</v>
      </c>
      <c r="D51" s="12">
        <v>116</v>
      </c>
      <c r="E51" s="135">
        <v>118</v>
      </c>
      <c r="F51" s="136"/>
      <c r="G51" s="12">
        <v>120</v>
      </c>
      <c r="H51" s="12">
        <v>123</v>
      </c>
      <c r="I51" s="12">
        <v>124</v>
      </c>
      <c r="J51" s="12">
        <v>77</v>
      </c>
      <c r="K51" s="135">
        <v>78</v>
      </c>
      <c r="L51" s="136"/>
      <c r="M51" s="12">
        <v>78</v>
      </c>
      <c r="N51" s="12">
        <v>78</v>
      </c>
      <c r="O51" s="12">
        <v>78</v>
      </c>
      <c r="P51" s="12">
        <v>78</v>
      </c>
      <c r="Q51" s="135">
        <v>78</v>
      </c>
      <c r="R51" s="136"/>
      <c r="S51" s="13" t="s">
        <v>164</v>
      </c>
    </row>
    <row r="52" spans="1:19" x14ac:dyDescent="0.25">
      <c r="A52" s="141"/>
      <c r="B52" s="14">
        <v>126</v>
      </c>
      <c r="C52" s="14">
        <v>126</v>
      </c>
      <c r="D52" s="14">
        <v>128</v>
      </c>
      <c r="E52" s="137">
        <v>130</v>
      </c>
      <c r="F52" s="138"/>
      <c r="G52" s="14">
        <v>132</v>
      </c>
      <c r="H52" s="14">
        <v>135</v>
      </c>
      <c r="I52" s="14">
        <v>136</v>
      </c>
      <c r="J52" s="14">
        <v>89</v>
      </c>
      <c r="K52" s="137">
        <v>90</v>
      </c>
      <c r="L52" s="138"/>
      <c r="M52" s="14">
        <v>90</v>
      </c>
      <c r="N52" s="14">
        <v>90</v>
      </c>
      <c r="O52" s="14">
        <v>90</v>
      </c>
      <c r="P52" s="14">
        <v>90</v>
      </c>
      <c r="Q52" s="137">
        <v>90</v>
      </c>
      <c r="R52" s="138"/>
      <c r="S52" s="15" t="s">
        <v>93</v>
      </c>
    </row>
    <row r="53" spans="1:19" x14ac:dyDescent="0.25">
      <c r="A53" s="139">
        <v>12</v>
      </c>
      <c r="B53" s="3">
        <v>55.2</v>
      </c>
      <c r="C53" s="3">
        <v>56.3</v>
      </c>
      <c r="D53" s="3">
        <v>58.1</v>
      </c>
      <c r="E53" s="142">
        <v>60.1</v>
      </c>
      <c r="F53" s="143"/>
      <c r="G53" s="3">
        <v>62.2</v>
      </c>
      <c r="H53" s="3">
        <v>64</v>
      </c>
      <c r="I53" s="3">
        <v>65.2</v>
      </c>
      <c r="J53" s="3">
        <v>55.2</v>
      </c>
      <c r="K53" s="142">
        <v>56.3</v>
      </c>
      <c r="L53" s="143"/>
      <c r="M53" s="3">
        <v>58.1</v>
      </c>
      <c r="N53" s="3">
        <v>60.1</v>
      </c>
      <c r="O53" s="3">
        <v>62.2</v>
      </c>
      <c r="P53" s="3">
        <v>64</v>
      </c>
      <c r="Q53" s="142">
        <v>65.2</v>
      </c>
      <c r="R53" s="143"/>
      <c r="S53" s="4" t="s">
        <v>162</v>
      </c>
    </row>
    <row r="54" spans="1:19" x14ac:dyDescent="0.25">
      <c r="A54" s="140"/>
      <c r="B54" s="6">
        <v>101</v>
      </c>
      <c r="C54" s="6">
        <v>101</v>
      </c>
      <c r="D54" s="6">
        <v>102</v>
      </c>
      <c r="E54" s="144">
        <v>104</v>
      </c>
      <c r="F54" s="145"/>
      <c r="G54" s="6">
        <v>106</v>
      </c>
      <c r="H54" s="6">
        <v>108</v>
      </c>
      <c r="I54" s="6">
        <v>109</v>
      </c>
      <c r="J54" s="6">
        <v>61</v>
      </c>
      <c r="K54" s="144">
        <v>62</v>
      </c>
      <c r="L54" s="145"/>
      <c r="M54" s="6">
        <v>62</v>
      </c>
      <c r="N54" s="6">
        <v>62</v>
      </c>
      <c r="O54" s="6">
        <v>62</v>
      </c>
      <c r="P54" s="6">
        <v>63</v>
      </c>
      <c r="Q54" s="144">
        <v>63</v>
      </c>
      <c r="R54" s="145"/>
      <c r="S54" s="7" t="s">
        <v>163</v>
      </c>
    </row>
    <row r="55" spans="1:19" x14ac:dyDescent="0.25">
      <c r="A55" s="140"/>
      <c r="B55" s="10">
        <v>113</v>
      </c>
      <c r="C55" s="10">
        <v>114</v>
      </c>
      <c r="D55" s="10">
        <v>115</v>
      </c>
      <c r="E55" s="146">
        <v>117</v>
      </c>
      <c r="F55" s="147"/>
      <c r="G55" s="10">
        <v>119</v>
      </c>
      <c r="H55" s="10">
        <v>121</v>
      </c>
      <c r="I55" s="10">
        <v>122</v>
      </c>
      <c r="J55" s="10">
        <v>75</v>
      </c>
      <c r="K55" s="146">
        <v>75</v>
      </c>
      <c r="L55" s="147"/>
      <c r="M55" s="10">
        <v>75</v>
      </c>
      <c r="N55" s="10">
        <v>75</v>
      </c>
      <c r="O55" s="10">
        <v>75</v>
      </c>
      <c r="P55" s="10">
        <v>76</v>
      </c>
      <c r="Q55" s="146">
        <v>76</v>
      </c>
      <c r="R55" s="147"/>
      <c r="S55" s="11" t="s">
        <v>127</v>
      </c>
    </row>
    <row r="56" spans="1:19" x14ac:dyDescent="0.25">
      <c r="A56" s="140"/>
      <c r="B56" s="12">
        <v>116</v>
      </c>
      <c r="C56" s="12">
        <v>117</v>
      </c>
      <c r="D56" s="12">
        <v>118</v>
      </c>
      <c r="E56" s="135">
        <v>121</v>
      </c>
      <c r="F56" s="136"/>
      <c r="G56" s="12">
        <v>124</v>
      </c>
      <c r="H56" s="12">
        <v>126</v>
      </c>
      <c r="I56" s="12">
        <v>128</v>
      </c>
      <c r="J56" s="12">
        <v>78</v>
      </c>
      <c r="K56" s="135">
        <v>78</v>
      </c>
      <c r="L56" s="136"/>
      <c r="M56" s="12">
        <v>78</v>
      </c>
      <c r="N56" s="12">
        <v>78</v>
      </c>
      <c r="O56" s="12">
        <v>78</v>
      </c>
      <c r="P56" s="12">
        <v>79</v>
      </c>
      <c r="Q56" s="135">
        <v>79</v>
      </c>
      <c r="R56" s="136"/>
      <c r="S56" s="13" t="s">
        <v>164</v>
      </c>
    </row>
    <row r="57" spans="1:19" x14ac:dyDescent="0.25">
      <c r="A57" s="141"/>
      <c r="B57" s="14">
        <v>128</v>
      </c>
      <c r="C57" s="14">
        <v>129</v>
      </c>
      <c r="D57" s="14">
        <v>130</v>
      </c>
      <c r="E57" s="137">
        <v>133</v>
      </c>
      <c r="F57" s="138"/>
      <c r="G57" s="14">
        <v>136</v>
      </c>
      <c r="H57" s="14">
        <v>138</v>
      </c>
      <c r="I57" s="14">
        <v>140</v>
      </c>
      <c r="J57" s="14">
        <v>90</v>
      </c>
      <c r="K57" s="137">
        <v>90</v>
      </c>
      <c r="L57" s="138"/>
      <c r="M57" s="14">
        <v>90</v>
      </c>
      <c r="N57" s="14">
        <v>90</v>
      </c>
      <c r="O57" s="14">
        <v>90</v>
      </c>
      <c r="P57" s="14">
        <v>91</v>
      </c>
      <c r="Q57" s="137">
        <v>91</v>
      </c>
      <c r="R57" s="138"/>
      <c r="S57" s="15" t="s">
        <v>93</v>
      </c>
    </row>
    <row r="58" spans="1:19" x14ac:dyDescent="0.25">
      <c r="A58" s="139">
        <v>13</v>
      </c>
      <c r="B58" s="3">
        <v>57.9</v>
      </c>
      <c r="C58" s="3">
        <v>59.1</v>
      </c>
      <c r="D58" s="3">
        <v>61</v>
      </c>
      <c r="E58" s="142">
        <v>63.1</v>
      </c>
      <c r="F58" s="143"/>
      <c r="G58" s="3">
        <v>65.2</v>
      </c>
      <c r="H58" s="3">
        <v>67.099999999999994</v>
      </c>
      <c r="I58" s="3">
        <v>68.3</v>
      </c>
      <c r="J58" s="3">
        <v>57.9</v>
      </c>
      <c r="K58" s="142">
        <v>59.1</v>
      </c>
      <c r="L58" s="143"/>
      <c r="M58" s="3">
        <v>61</v>
      </c>
      <c r="N58" s="3">
        <v>63.1</v>
      </c>
      <c r="O58" s="3">
        <v>65.2</v>
      </c>
      <c r="P58" s="3">
        <v>67.099999999999994</v>
      </c>
      <c r="Q58" s="142">
        <v>68.3</v>
      </c>
      <c r="R58" s="143"/>
      <c r="S58" s="4" t="s">
        <v>162</v>
      </c>
    </row>
    <row r="59" spans="1:19" x14ac:dyDescent="0.25">
      <c r="A59" s="140"/>
      <c r="B59" s="6">
        <v>103</v>
      </c>
      <c r="C59" s="6">
        <v>104</v>
      </c>
      <c r="D59" s="6">
        <v>105</v>
      </c>
      <c r="E59" s="144">
        <v>108</v>
      </c>
      <c r="F59" s="145"/>
      <c r="G59" s="6">
        <v>110</v>
      </c>
      <c r="H59" s="6">
        <v>111</v>
      </c>
      <c r="I59" s="6">
        <v>112</v>
      </c>
      <c r="J59" s="6">
        <v>61</v>
      </c>
      <c r="K59" s="144">
        <v>60</v>
      </c>
      <c r="L59" s="145"/>
      <c r="M59" s="6">
        <v>61</v>
      </c>
      <c r="N59" s="6">
        <v>62</v>
      </c>
      <c r="O59" s="6">
        <v>63</v>
      </c>
      <c r="P59" s="6">
        <v>64</v>
      </c>
      <c r="Q59" s="144">
        <v>65</v>
      </c>
      <c r="R59" s="145"/>
      <c r="S59" s="7" t="s">
        <v>163</v>
      </c>
    </row>
    <row r="60" spans="1:19" x14ac:dyDescent="0.25">
      <c r="A60" s="140"/>
      <c r="B60" s="10">
        <v>115</v>
      </c>
      <c r="C60" s="10">
        <v>116</v>
      </c>
      <c r="D60" s="10">
        <v>118</v>
      </c>
      <c r="E60" s="146">
        <v>121</v>
      </c>
      <c r="F60" s="147"/>
      <c r="G60" s="10">
        <v>124</v>
      </c>
      <c r="H60" s="10">
        <v>126</v>
      </c>
      <c r="I60" s="10">
        <v>126</v>
      </c>
      <c r="J60" s="10">
        <v>74</v>
      </c>
      <c r="K60" s="146">
        <v>74</v>
      </c>
      <c r="L60" s="147"/>
      <c r="M60" s="10">
        <v>74</v>
      </c>
      <c r="N60" s="10">
        <v>75</v>
      </c>
      <c r="O60" s="10">
        <v>76</v>
      </c>
      <c r="P60" s="10">
        <v>77</v>
      </c>
      <c r="Q60" s="146">
        <v>77</v>
      </c>
      <c r="R60" s="147"/>
      <c r="S60" s="11" t="s">
        <v>127</v>
      </c>
    </row>
    <row r="61" spans="1:19" x14ac:dyDescent="0.25">
      <c r="A61" s="140"/>
      <c r="B61" s="12">
        <v>119</v>
      </c>
      <c r="C61" s="12">
        <v>120</v>
      </c>
      <c r="D61" s="12">
        <v>122</v>
      </c>
      <c r="E61" s="135">
        <v>125</v>
      </c>
      <c r="F61" s="136"/>
      <c r="G61" s="12">
        <v>128</v>
      </c>
      <c r="H61" s="12">
        <v>130</v>
      </c>
      <c r="I61" s="12">
        <v>131</v>
      </c>
      <c r="J61" s="12">
        <v>78</v>
      </c>
      <c r="K61" s="135">
        <v>78</v>
      </c>
      <c r="L61" s="136"/>
      <c r="M61" s="12">
        <v>78</v>
      </c>
      <c r="N61" s="12">
        <v>78</v>
      </c>
      <c r="O61" s="12">
        <v>80</v>
      </c>
      <c r="P61" s="12">
        <v>81</v>
      </c>
      <c r="Q61" s="135">
        <v>81</v>
      </c>
      <c r="R61" s="136"/>
      <c r="S61" s="13" t="s">
        <v>164</v>
      </c>
    </row>
    <row r="62" spans="1:19" x14ac:dyDescent="0.25">
      <c r="A62" s="141"/>
      <c r="B62" s="14">
        <v>131</v>
      </c>
      <c r="C62" s="14">
        <v>132</v>
      </c>
      <c r="D62" s="14">
        <v>134</v>
      </c>
      <c r="E62" s="137">
        <v>137</v>
      </c>
      <c r="F62" s="138"/>
      <c r="G62" s="14">
        <v>140</v>
      </c>
      <c r="H62" s="14">
        <v>142</v>
      </c>
      <c r="I62" s="14">
        <v>143</v>
      </c>
      <c r="J62" s="14">
        <v>90</v>
      </c>
      <c r="K62" s="137">
        <v>90</v>
      </c>
      <c r="L62" s="138"/>
      <c r="M62" s="14">
        <v>90</v>
      </c>
      <c r="N62" s="14">
        <v>90</v>
      </c>
      <c r="O62" s="14">
        <v>92</v>
      </c>
      <c r="P62" s="14">
        <v>93</v>
      </c>
      <c r="Q62" s="137">
        <v>93</v>
      </c>
      <c r="R62" s="138"/>
      <c r="S62" s="15" t="s">
        <v>93</v>
      </c>
    </row>
    <row r="63" spans="1:19" x14ac:dyDescent="0.25">
      <c r="A63" s="139">
        <v>14</v>
      </c>
      <c r="B63" s="3">
        <v>60.6</v>
      </c>
      <c r="C63" s="3">
        <v>61.8</v>
      </c>
      <c r="D63" s="3">
        <v>63.8</v>
      </c>
      <c r="E63" s="142">
        <v>65.900000000000006</v>
      </c>
      <c r="F63" s="143"/>
      <c r="G63" s="3">
        <v>68</v>
      </c>
      <c r="H63" s="3">
        <v>69.8</v>
      </c>
      <c r="I63" s="3">
        <v>70.900000000000006</v>
      </c>
      <c r="J63" s="3">
        <v>60.6</v>
      </c>
      <c r="K63" s="142">
        <v>61.8</v>
      </c>
      <c r="L63" s="143"/>
      <c r="M63" s="3">
        <v>63.8</v>
      </c>
      <c r="N63" s="3">
        <v>65.900000000000006</v>
      </c>
      <c r="O63" s="3">
        <v>68</v>
      </c>
      <c r="P63" s="3">
        <v>69.8</v>
      </c>
      <c r="Q63" s="142">
        <v>70.900000000000006</v>
      </c>
      <c r="R63" s="143"/>
      <c r="S63" s="4" t="s">
        <v>162</v>
      </c>
    </row>
    <row r="64" spans="1:19" x14ac:dyDescent="0.25">
      <c r="A64" s="140"/>
      <c r="B64" s="6">
        <v>105</v>
      </c>
      <c r="C64" s="6">
        <v>106</v>
      </c>
      <c r="D64" s="6">
        <v>109</v>
      </c>
      <c r="E64" s="144">
        <v>111</v>
      </c>
      <c r="F64" s="145"/>
      <c r="G64" s="6">
        <v>112</v>
      </c>
      <c r="H64" s="6">
        <v>113</v>
      </c>
      <c r="I64" s="6">
        <v>113</v>
      </c>
      <c r="J64" s="6">
        <v>60</v>
      </c>
      <c r="K64" s="144">
        <v>60</v>
      </c>
      <c r="L64" s="145"/>
      <c r="M64" s="6">
        <v>62</v>
      </c>
      <c r="N64" s="6">
        <v>64</v>
      </c>
      <c r="O64" s="6">
        <v>65</v>
      </c>
      <c r="P64" s="6">
        <v>66</v>
      </c>
      <c r="Q64" s="144">
        <v>67</v>
      </c>
      <c r="R64" s="145"/>
      <c r="S64" s="7" t="s">
        <v>163</v>
      </c>
    </row>
    <row r="65" spans="1:19" x14ac:dyDescent="0.25">
      <c r="A65" s="140"/>
      <c r="B65" s="10">
        <v>119</v>
      </c>
      <c r="C65" s="10">
        <v>120</v>
      </c>
      <c r="D65" s="10">
        <v>123</v>
      </c>
      <c r="E65" s="146">
        <v>126</v>
      </c>
      <c r="F65" s="147"/>
      <c r="G65" s="10">
        <v>127</v>
      </c>
      <c r="H65" s="10">
        <v>128</v>
      </c>
      <c r="I65" s="10">
        <v>129</v>
      </c>
      <c r="J65" s="10">
        <v>74</v>
      </c>
      <c r="K65" s="146">
        <v>74</v>
      </c>
      <c r="L65" s="147"/>
      <c r="M65" s="10">
        <v>75</v>
      </c>
      <c r="N65" s="10">
        <v>77</v>
      </c>
      <c r="O65" s="10">
        <v>78</v>
      </c>
      <c r="P65" s="10">
        <v>79</v>
      </c>
      <c r="Q65" s="146">
        <v>80</v>
      </c>
      <c r="R65" s="147"/>
      <c r="S65" s="11" t="s">
        <v>127</v>
      </c>
    </row>
    <row r="66" spans="1:19" x14ac:dyDescent="0.25">
      <c r="A66" s="140"/>
      <c r="B66" s="12">
        <v>123</v>
      </c>
      <c r="C66" s="12">
        <v>125</v>
      </c>
      <c r="D66" s="12">
        <v>127</v>
      </c>
      <c r="E66" s="135">
        <v>130</v>
      </c>
      <c r="F66" s="136"/>
      <c r="G66" s="12">
        <v>132</v>
      </c>
      <c r="H66" s="12">
        <v>133</v>
      </c>
      <c r="I66" s="12">
        <v>134</v>
      </c>
      <c r="J66" s="12">
        <v>77</v>
      </c>
      <c r="K66" s="135">
        <v>78</v>
      </c>
      <c r="L66" s="136"/>
      <c r="M66" s="12">
        <v>79</v>
      </c>
      <c r="N66" s="12">
        <v>81</v>
      </c>
      <c r="O66" s="12">
        <v>82</v>
      </c>
      <c r="P66" s="12">
        <v>83</v>
      </c>
      <c r="Q66" s="135">
        <v>84</v>
      </c>
      <c r="R66" s="136"/>
      <c r="S66" s="13" t="s">
        <v>164</v>
      </c>
    </row>
    <row r="67" spans="1:19" x14ac:dyDescent="0.25">
      <c r="A67" s="141"/>
      <c r="B67" s="14">
        <v>135</v>
      </c>
      <c r="C67" s="14">
        <v>137</v>
      </c>
      <c r="D67" s="14">
        <v>139</v>
      </c>
      <c r="E67" s="137">
        <v>142</v>
      </c>
      <c r="F67" s="138"/>
      <c r="G67" s="14">
        <v>144</v>
      </c>
      <c r="H67" s="14">
        <v>145</v>
      </c>
      <c r="I67" s="14">
        <v>146</v>
      </c>
      <c r="J67" s="14">
        <v>89</v>
      </c>
      <c r="K67" s="137">
        <v>90</v>
      </c>
      <c r="L67" s="138"/>
      <c r="M67" s="14">
        <v>91</v>
      </c>
      <c r="N67" s="14">
        <v>93</v>
      </c>
      <c r="O67" s="14">
        <v>94</v>
      </c>
      <c r="P67" s="14">
        <v>95</v>
      </c>
      <c r="Q67" s="137">
        <v>96</v>
      </c>
      <c r="R67" s="138"/>
      <c r="S67" s="15" t="s">
        <v>93</v>
      </c>
    </row>
    <row r="68" spans="1:19" x14ac:dyDescent="0.25">
      <c r="A68" s="139">
        <v>15</v>
      </c>
      <c r="B68" s="3">
        <v>62.6</v>
      </c>
      <c r="C68" s="3">
        <v>63.8</v>
      </c>
      <c r="D68" s="3">
        <v>65.7</v>
      </c>
      <c r="E68" s="142">
        <v>67.8</v>
      </c>
      <c r="F68" s="143"/>
      <c r="G68" s="3">
        <v>69.8</v>
      </c>
      <c r="H68" s="3">
        <v>71.5</v>
      </c>
      <c r="I68" s="3">
        <v>72.5</v>
      </c>
      <c r="J68" s="3">
        <v>62.6</v>
      </c>
      <c r="K68" s="142">
        <v>63.8</v>
      </c>
      <c r="L68" s="143"/>
      <c r="M68" s="3">
        <v>65.7</v>
      </c>
      <c r="N68" s="3">
        <v>67.8</v>
      </c>
      <c r="O68" s="3">
        <v>69.8</v>
      </c>
      <c r="P68" s="3">
        <v>71.5</v>
      </c>
      <c r="Q68" s="142">
        <v>72.5</v>
      </c>
      <c r="R68" s="143"/>
      <c r="S68" s="4" t="s">
        <v>162</v>
      </c>
    </row>
    <row r="69" spans="1:19" x14ac:dyDescent="0.25">
      <c r="A69" s="140"/>
      <c r="B69" s="6">
        <v>108</v>
      </c>
      <c r="C69" s="6">
        <v>110</v>
      </c>
      <c r="D69" s="6">
        <v>112</v>
      </c>
      <c r="E69" s="144">
        <v>113</v>
      </c>
      <c r="F69" s="145"/>
      <c r="G69" s="6">
        <v>114</v>
      </c>
      <c r="H69" s="6">
        <v>114</v>
      </c>
      <c r="I69" s="6">
        <v>114</v>
      </c>
      <c r="J69" s="6">
        <v>61</v>
      </c>
      <c r="K69" s="144">
        <v>62</v>
      </c>
      <c r="L69" s="145"/>
      <c r="M69" s="6">
        <v>64</v>
      </c>
      <c r="N69" s="6">
        <v>65</v>
      </c>
      <c r="O69" s="6">
        <v>66</v>
      </c>
      <c r="P69" s="6">
        <v>67</v>
      </c>
      <c r="Q69" s="144">
        <v>68</v>
      </c>
      <c r="R69" s="145"/>
      <c r="S69" s="7" t="s">
        <v>163</v>
      </c>
    </row>
    <row r="70" spans="1:19" x14ac:dyDescent="0.25">
      <c r="A70" s="140"/>
      <c r="B70" s="10">
        <v>123</v>
      </c>
      <c r="C70" s="10">
        <v>124</v>
      </c>
      <c r="D70" s="10">
        <v>126</v>
      </c>
      <c r="E70" s="146">
        <v>128</v>
      </c>
      <c r="F70" s="147"/>
      <c r="G70" s="10">
        <v>129</v>
      </c>
      <c r="H70" s="10">
        <v>130</v>
      </c>
      <c r="I70" s="10">
        <v>130</v>
      </c>
      <c r="J70" s="10">
        <v>75</v>
      </c>
      <c r="K70" s="146">
        <v>76</v>
      </c>
      <c r="L70" s="147"/>
      <c r="M70" s="10">
        <v>78</v>
      </c>
      <c r="N70" s="10">
        <v>79</v>
      </c>
      <c r="O70" s="10">
        <v>80</v>
      </c>
      <c r="P70" s="10">
        <v>81</v>
      </c>
      <c r="Q70" s="146">
        <v>81</v>
      </c>
      <c r="R70" s="147"/>
      <c r="S70" s="11" t="s">
        <v>127</v>
      </c>
    </row>
    <row r="71" spans="1:19" x14ac:dyDescent="0.25">
      <c r="A71" s="140"/>
      <c r="B71" s="12">
        <v>127</v>
      </c>
      <c r="C71" s="12">
        <v>129</v>
      </c>
      <c r="D71" s="12">
        <v>131</v>
      </c>
      <c r="E71" s="135">
        <v>132</v>
      </c>
      <c r="F71" s="136"/>
      <c r="G71" s="12">
        <v>134</v>
      </c>
      <c r="H71" s="12">
        <v>135</v>
      </c>
      <c r="I71" s="12">
        <v>135</v>
      </c>
      <c r="J71" s="12">
        <v>78</v>
      </c>
      <c r="K71" s="135">
        <v>79</v>
      </c>
      <c r="L71" s="136"/>
      <c r="M71" s="12">
        <v>81</v>
      </c>
      <c r="N71" s="12">
        <v>83</v>
      </c>
      <c r="O71" s="12">
        <v>84</v>
      </c>
      <c r="P71" s="12">
        <v>85</v>
      </c>
      <c r="Q71" s="135">
        <v>85</v>
      </c>
      <c r="R71" s="136"/>
      <c r="S71" s="13" t="s">
        <v>164</v>
      </c>
    </row>
    <row r="72" spans="1:19" x14ac:dyDescent="0.25">
      <c r="A72" s="141"/>
      <c r="B72" s="14">
        <v>139</v>
      </c>
      <c r="C72" s="14">
        <v>141</v>
      </c>
      <c r="D72" s="14">
        <v>143</v>
      </c>
      <c r="E72" s="137">
        <v>144</v>
      </c>
      <c r="F72" s="138"/>
      <c r="G72" s="14">
        <v>146</v>
      </c>
      <c r="H72" s="14">
        <v>147</v>
      </c>
      <c r="I72" s="14">
        <v>147</v>
      </c>
      <c r="J72" s="14">
        <v>90</v>
      </c>
      <c r="K72" s="137">
        <v>91</v>
      </c>
      <c r="L72" s="138"/>
      <c r="M72" s="14">
        <v>93</v>
      </c>
      <c r="N72" s="14">
        <v>95</v>
      </c>
      <c r="O72" s="14">
        <v>96</v>
      </c>
      <c r="P72" s="14">
        <v>97</v>
      </c>
      <c r="Q72" s="137">
        <v>97</v>
      </c>
      <c r="R72" s="138"/>
      <c r="S72" s="15" t="s">
        <v>93</v>
      </c>
    </row>
    <row r="73" spans="1:19" x14ac:dyDescent="0.25">
      <c r="A73" s="139">
        <v>16</v>
      </c>
      <c r="B73" s="3">
        <v>63.8</v>
      </c>
      <c r="C73" s="3">
        <v>64.900000000000006</v>
      </c>
      <c r="D73" s="3">
        <v>66.8</v>
      </c>
      <c r="E73" s="142">
        <v>68.8</v>
      </c>
      <c r="F73" s="143"/>
      <c r="G73" s="3">
        <v>70.7</v>
      </c>
      <c r="H73" s="3">
        <v>72.400000000000006</v>
      </c>
      <c r="I73" s="3">
        <v>73.400000000000006</v>
      </c>
      <c r="J73" s="3">
        <v>63.8</v>
      </c>
      <c r="K73" s="142">
        <v>64.900000000000006</v>
      </c>
      <c r="L73" s="143"/>
      <c r="M73" s="3">
        <v>66.8</v>
      </c>
      <c r="N73" s="3">
        <v>68.8</v>
      </c>
      <c r="O73" s="3">
        <v>70.7</v>
      </c>
      <c r="P73" s="3">
        <v>72.400000000000006</v>
      </c>
      <c r="Q73" s="142">
        <v>73.400000000000006</v>
      </c>
      <c r="R73" s="143"/>
      <c r="S73" s="4" t="s">
        <v>162</v>
      </c>
    </row>
    <row r="74" spans="1:19" x14ac:dyDescent="0.25">
      <c r="A74" s="140"/>
      <c r="B74" s="6">
        <v>111</v>
      </c>
      <c r="C74" s="6">
        <v>112</v>
      </c>
      <c r="D74" s="6">
        <v>114</v>
      </c>
      <c r="E74" s="144">
        <v>115</v>
      </c>
      <c r="F74" s="145"/>
      <c r="G74" s="6">
        <v>115</v>
      </c>
      <c r="H74" s="6">
        <v>116</v>
      </c>
      <c r="I74" s="6">
        <v>116</v>
      </c>
      <c r="J74" s="6">
        <v>63</v>
      </c>
      <c r="K74" s="144">
        <v>64</v>
      </c>
      <c r="L74" s="145"/>
      <c r="M74" s="6">
        <v>66</v>
      </c>
      <c r="N74" s="6">
        <v>67</v>
      </c>
      <c r="O74" s="6">
        <v>68</v>
      </c>
      <c r="P74" s="6">
        <v>69</v>
      </c>
      <c r="Q74" s="144">
        <v>69</v>
      </c>
      <c r="R74" s="145"/>
      <c r="S74" s="7" t="s">
        <v>163</v>
      </c>
    </row>
    <row r="75" spans="1:19" x14ac:dyDescent="0.25">
      <c r="A75" s="140"/>
      <c r="B75" s="10">
        <v>126</v>
      </c>
      <c r="C75" s="10">
        <v>127</v>
      </c>
      <c r="D75" s="10">
        <v>128</v>
      </c>
      <c r="E75" s="146">
        <v>129</v>
      </c>
      <c r="F75" s="147"/>
      <c r="G75" s="10">
        <v>131</v>
      </c>
      <c r="H75" s="10">
        <v>131</v>
      </c>
      <c r="I75" s="10">
        <v>132</v>
      </c>
      <c r="J75" s="10">
        <v>77</v>
      </c>
      <c r="K75" s="146">
        <v>78</v>
      </c>
      <c r="L75" s="147"/>
      <c r="M75" s="10">
        <v>79</v>
      </c>
      <c r="N75" s="10">
        <v>80</v>
      </c>
      <c r="O75" s="10">
        <v>81</v>
      </c>
      <c r="P75" s="10">
        <v>82</v>
      </c>
      <c r="Q75" s="146">
        <v>82</v>
      </c>
      <c r="R75" s="147"/>
      <c r="S75" s="11" t="s">
        <v>127</v>
      </c>
    </row>
    <row r="76" spans="1:19" x14ac:dyDescent="0.25">
      <c r="A76" s="140"/>
      <c r="B76" s="12">
        <v>130</v>
      </c>
      <c r="C76" s="12">
        <v>131</v>
      </c>
      <c r="D76" s="12">
        <v>133</v>
      </c>
      <c r="E76" s="135">
        <v>134</v>
      </c>
      <c r="F76" s="136"/>
      <c r="G76" s="12">
        <v>135</v>
      </c>
      <c r="H76" s="12">
        <v>136</v>
      </c>
      <c r="I76" s="12">
        <v>137</v>
      </c>
      <c r="J76" s="12">
        <v>80</v>
      </c>
      <c r="K76" s="135">
        <v>81</v>
      </c>
      <c r="L76" s="136"/>
      <c r="M76" s="12">
        <v>83</v>
      </c>
      <c r="N76" s="12">
        <v>84</v>
      </c>
      <c r="O76" s="12">
        <v>85</v>
      </c>
      <c r="P76" s="12">
        <v>86</v>
      </c>
      <c r="Q76" s="135">
        <v>86</v>
      </c>
      <c r="R76" s="136"/>
      <c r="S76" s="13" t="s">
        <v>164</v>
      </c>
    </row>
    <row r="77" spans="1:19" x14ac:dyDescent="0.25">
      <c r="A77" s="141"/>
      <c r="B77" s="14">
        <v>142</v>
      </c>
      <c r="C77" s="14">
        <v>143</v>
      </c>
      <c r="D77" s="14">
        <v>14.5</v>
      </c>
      <c r="E77" s="137">
        <v>146</v>
      </c>
      <c r="F77" s="138"/>
      <c r="G77" s="14">
        <v>147</v>
      </c>
      <c r="H77" s="14">
        <v>148</v>
      </c>
      <c r="I77" s="14">
        <v>149</v>
      </c>
      <c r="J77" s="14">
        <v>92</v>
      </c>
      <c r="K77" s="137">
        <v>93</v>
      </c>
      <c r="L77" s="138"/>
      <c r="M77" s="14">
        <v>95</v>
      </c>
      <c r="N77" s="14">
        <v>96</v>
      </c>
      <c r="O77" s="14">
        <v>97</v>
      </c>
      <c r="P77" s="14">
        <v>98</v>
      </c>
      <c r="Q77" s="137">
        <v>98</v>
      </c>
      <c r="R77" s="138"/>
      <c r="S77" s="15" t="s">
        <v>93</v>
      </c>
    </row>
    <row r="78" spans="1:19" x14ac:dyDescent="0.25">
      <c r="A78" s="139">
        <v>17</v>
      </c>
      <c r="B78" s="3">
        <v>64.5</v>
      </c>
      <c r="C78" s="3">
        <v>65.5</v>
      </c>
      <c r="D78" s="3">
        <v>67.3</v>
      </c>
      <c r="E78" s="142">
        <v>69.2</v>
      </c>
      <c r="F78" s="143"/>
      <c r="G78" s="3">
        <v>71.099999999999994</v>
      </c>
      <c r="H78" s="3">
        <v>72.8</v>
      </c>
      <c r="I78" s="3">
        <v>73.8</v>
      </c>
      <c r="J78" s="3">
        <v>64.5</v>
      </c>
      <c r="K78" s="142">
        <v>65.5</v>
      </c>
      <c r="L78" s="143"/>
      <c r="M78" s="3">
        <v>67.3</v>
      </c>
      <c r="N78" s="3">
        <v>69.2</v>
      </c>
      <c r="O78" s="3">
        <v>71.099999999999994</v>
      </c>
      <c r="P78" s="3">
        <v>72.8</v>
      </c>
      <c r="Q78" s="142">
        <v>73.8</v>
      </c>
      <c r="R78" s="143"/>
      <c r="S78" s="4" t="s">
        <v>162</v>
      </c>
    </row>
    <row r="79" spans="1:19" x14ac:dyDescent="0.25">
      <c r="A79" s="140"/>
      <c r="B79" s="6">
        <v>114</v>
      </c>
      <c r="C79" s="6">
        <v>115</v>
      </c>
      <c r="D79" s="6">
        <v>116</v>
      </c>
      <c r="E79" s="144">
        <v>117</v>
      </c>
      <c r="F79" s="145"/>
      <c r="G79" s="6">
        <v>117</v>
      </c>
      <c r="H79" s="6">
        <v>118</v>
      </c>
      <c r="I79" s="6">
        <v>118</v>
      </c>
      <c r="J79" s="6">
        <v>65</v>
      </c>
      <c r="K79" s="144">
        <v>66</v>
      </c>
      <c r="L79" s="145"/>
      <c r="M79" s="6">
        <v>67</v>
      </c>
      <c r="N79" s="6">
        <v>68</v>
      </c>
      <c r="O79" s="6">
        <v>69</v>
      </c>
      <c r="P79" s="6">
        <v>70</v>
      </c>
      <c r="Q79" s="144">
        <v>70</v>
      </c>
      <c r="R79" s="145"/>
      <c r="S79" s="7" t="s">
        <v>163</v>
      </c>
    </row>
    <row r="80" spans="1:19" x14ac:dyDescent="0.25">
      <c r="A80" s="140"/>
      <c r="B80" s="10">
        <v>128</v>
      </c>
      <c r="C80" s="10">
        <v>129</v>
      </c>
      <c r="D80" s="10">
        <v>130</v>
      </c>
      <c r="E80" s="146">
        <v>131</v>
      </c>
      <c r="F80" s="147"/>
      <c r="G80" s="10">
        <v>132</v>
      </c>
      <c r="H80" s="10">
        <v>133</v>
      </c>
      <c r="I80" s="10">
        <v>134</v>
      </c>
      <c r="J80" s="10">
        <v>78</v>
      </c>
      <c r="K80" s="146">
        <v>79</v>
      </c>
      <c r="L80" s="147"/>
      <c r="M80" s="10">
        <v>80</v>
      </c>
      <c r="N80" s="10">
        <v>81</v>
      </c>
      <c r="O80" s="10">
        <v>82</v>
      </c>
      <c r="P80" s="10">
        <v>82</v>
      </c>
      <c r="Q80" s="146">
        <v>83</v>
      </c>
      <c r="R80" s="147"/>
      <c r="S80" s="11" t="s">
        <v>127</v>
      </c>
    </row>
    <row r="81" spans="1:19" x14ac:dyDescent="0.25">
      <c r="A81" s="140"/>
      <c r="B81" s="12">
        <v>132</v>
      </c>
      <c r="C81" s="12">
        <v>133</v>
      </c>
      <c r="D81" s="12">
        <v>134</v>
      </c>
      <c r="E81" s="135">
        <v>135</v>
      </c>
      <c r="F81" s="136"/>
      <c r="G81" s="12">
        <v>137</v>
      </c>
      <c r="H81" s="12">
        <v>138</v>
      </c>
      <c r="I81" s="12">
        <v>138</v>
      </c>
      <c r="J81" s="12" t="s">
        <v>167</v>
      </c>
      <c r="K81" s="135">
        <v>82</v>
      </c>
      <c r="L81" s="136"/>
      <c r="M81" s="12">
        <v>84</v>
      </c>
      <c r="N81" s="12">
        <v>85</v>
      </c>
      <c r="O81" s="12">
        <v>86</v>
      </c>
      <c r="P81" s="12">
        <v>86</v>
      </c>
      <c r="Q81" s="135">
        <v>87</v>
      </c>
      <c r="R81" s="136"/>
      <c r="S81" s="13" t="s">
        <v>164</v>
      </c>
    </row>
    <row r="82" spans="1:19" x14ac:dyDescent="0.25">
      <c r="A82" s="141"/>
      <c r="B82" s="14">
        <v>144</v>
      </c>
      <c r="C82" s="14">
        <v>145</v>
      </c>
      <c r="D82" s="14">
        <v>146</v>
      </c>
      <c r="E82" s="137">
        <v>147</v>
      </c>
      <c r="F82" s="138"/>
      <c r="G82" s="14">
        <v>149</v>
      </c>
      <c r="H82" s="14">
        <v>150</v>
      </c>
      <c r="I82" s="14">
        <v>150</v>
      </c>
      <c r="J82" s="14">
        <v>93</v>
      </c>
      <c r="K82" s="137">
        <v>94</v>
      </c>
      <c r="L82" s="138"/>
      <c r="M82" s="14">
        <v>96</v>
      </c>
      <c r="N82" s="14">
        <v>97</v>
      </c>
      <c r="O82" s="14">
        <v>98</v>
      </c>
      <c r="P82" s="14">
        <v>98</v>
      </c>
      <c r="Q82" s="137">
        <v>99</v>
      </c>
      <c r="R82" s="138"/>
      <c r="S82" s="15" t="s">
        <v>93</v>
      </c>
    </row>
    <row r="83" spans="1:19" ht="31.15" customHeight="1" x14ac:dyDescent="0.25">
      <c r="A83" s="132" t="s">
        <v>168</v>
      </c>
      <c r="B83" s="133"/>
      <c r="C83" s="133"/>
      <c r="D83" s="133"/>
      <c r="E83" s="133"/>
      <c r="F83" s="133"/>
      <c r="G83" s="133"/>
      <c r="H83" s="133"/>
      <c r="I83" s="133"/>
      <c r="J83" s="133"/>
      <c r="K83" s="133"/>
      <c r="L83" s="133"/>
      <c r="M83" s="133"/>
      <c r="N83" s="133"/>
      <c r="O83" s="133"/>
      <c r="P83" s="133"/>
      <c r="Q83" s="133"/>
      <c r="R83" s="134"/>
    </row>
    <row r="84" spans="1:19" ht="19.149999999999999" customHeight="1" x14ac:dyDescent="0.25">
      <c r="A84" s="148" t="s">
        <v>169</v>
      </c>
      <c r="B84" s="150" t="s">
        <v>152</v>
      </c>
      <c r="C84" s="151"/>
      <c r="D84" s="151"/>
      <c r="E84" s="151"/>
      <c r="F84" s="151"/>
      <c r="G84" s="151"/>
      <c r="H84" s="151"/>
      <c r="I84" s="152"/>
      <c r="J84" s="150" t="s">
        <v>153</v>
      </c>
      <c r="K84" s="151"/>
      <c r="L84" s="151"/>
      <c r="M84" s="151"/>
      <c r="N84" s="151"/>
      <c r="O84" s="151"/>
      <c r="P84" s="151"/>
      <c r="Q84" s="151"/>
      <c r="R84" s="152"/>
      <c r="S84" s="153" t="s">
        <v>170</v>
      </c>
    </row>
    <row r="85" spans="1:19" x14ac:dyDescent="0.25">
      <c r="A85" s="149"/>
      <c r="B85" s="16" t="s">
        <v>155</v>
      </c>
      <c r="C85" s="16" t="s">
        <v>156</v>
      </c>
      <c r="D85" s="155" t="s">
        <v>157</v>
      </c>
      <c r="E85" s="156"/>
      <c r="F85" s="16" t="s">
        <v>158</v>
      </c>
      <c r="G85" s="16" t="s">
        <v>159</v>
      </c>
      <c r="H85" s="16" t="s">
        <v>160</v>
      </c>
      <c r="I85" s="16" t="s">
        <v>161</v>
      </c>
      <c r="J85" s="155" t="s">
        <v>155</v>
      </c>
      <c r="K85" s="156"/>
      <c r="L85" s="16" t="s">
        <v>156</v>
      </c>
      <c r="M85" s="16" t="s">
        <v>157</v>
      </c>
      <c r="N85" s="16" t="s">
        <v>158</v>
      </c>
      <c r="O85" s="16" t="s">
        <v>159</v>
      </c>
      <c r="P85" s="155" t="s">
        <v>160</v>
      </c>
      <c r="Q85" s="156"/>
      <c r="R85" s="16" t="s">
        <v>161</v>
      </c>
      <c r="S85" s="154"/>
    </row>
    <row r="86" spans="1:19" x14ac:dyDescent="0.25">
      <c r="A86" s="139">
        <v>2</v>
      </c>
      <c r="B86" s="3">
        <v>33.4</v>
      </c>
      <c r="C86" s="3">
        <v>34</v>
      </c>
      <c r="D86" s="142">
        <v>34.9</v>
      </c>
      <c r="E86" s="143"/>
      <c r="F86" s="3">
        <v>35.9</v>
      </c>
      <c r="G86" s="3">
        <v>36.9</v>
      </c>
      <c r="H86" s="3">
        <v>37.799999999999997</v>
      </c>
      <c r="I86" s="3">
        <v>38.4</v>
      </c>
      <c r="J86" s="142">
        <v>33.4</v>
      </c>
      <c r="K86" s="143"/>
      <c r="L86" s="3">
        <v>34</v>
      </c>
      <c r="M86" s="3">
        <v>34.9</v>
      </c>
      <c r="N86" s="3">
        <v>35.9</v>
      </c>
      <c r="O86" s="3">
        <v>36.9</v>
      </c>
      <c r="P86" s="142">
        <v>37.799999999999997</v>
      </c>
      <c r="Q86" s="143"/>
      <c r="R86" s="3">
        <v>38.4</v>
      </c>
      <c r="S86" s="4" t="s">
        <v>162</v>
      </c>
    </row>
    <row r="87" spans="1:19" x14ac:dyDescent="0.25">
      <c r="A87" s="140"/>
      <c r="B87" s="6">
        <v>87</v>
      </c>
      <c r="C87" s="6">
        <v>87</v>
      </c>
      <c r="D87" s="144">
        <v>88</v>
      </c>
      <c r="E87" s="145"/>
      <c r="F87" s="6">
        <v>89</v>
      </c>
      <c r="G87" s="6">
        <v>90</v>
      </c>
      <c r="H87" s="6">
        <v>91</v>
      </c>
      <c r="I87" s="6">
        <v>91</v>
      </c>
      <c r="J87" s="144">
        <v>45</v>
      </c>
      <c r="K87" s="145"/>
      <c r="L87" s="6">
        <v>46</v>
      </c>
      <c r="M87" s="6">
        <v>47</v>
      </c>
      <c r="N87" s="6">
        <v>48</v>
      </c>
      <c r="O87" s="6">
        <v>49</v>
      </c>
      <c r="P87" s="144">
        <v>50</v>
      </c>
      <c r="Q87" s="145"/>
      <c r="R87" s="6">
        <v>51</v>
      </c>
      <c r="S87" s="7" t="s">
        <v>163</v>
      </c>
    </row>
    <row r="88" spans="1:19" x14ac:dyDescent="0.25">
      <c r="A88" s="140"/>
      <c r="B88" s="10">
        <v>101</v>
      </c>
      <c r="C88" s="10">
        <v>101</v>
      </c>
      <c r="D88" s="146">
        <v>102</v>
      </c>
      <c r="E88" s="147"/>
      <c r="F88" s="10">
        <v>103</v>
      </c>
      <c r="G88" s="10">
        <v>104</v>
      </c>
      <c r="H88" s="10">
        <v>105</v>
      </c>
      <c r="I88" s="10">
        <v>106</v>
      </c>
      <c r="J88" s="146">
        <v>58</v>
      </c>
      <c r="K88" s="147"/>
      <c r="L88" s="10">
        <v>58</v>
      </c>
      <c r="M88" s="10">
        <v>59</v>
      </c>
      <c r="N88" s="10">
        <v>60</v>
      </c>
      <c r="O88" s="10">
        <v>61</v>
      </c>
      <c r="P88" s="146">
        <v>62</v>
      </c>
      <c r="Q88" s="147"/>
      <c r="R88" s="10">
        <v>62</v>
      </c>
      <c r="S88" s="11" t="s">
        <v>127</v>
      </c>
    </row>
    <row r="89" spans="1:19" x14ac:dyDescent="0.25">
      <c r="A89" s="140"/>
      <c r="B89" s="12">
        <v>104</v>
      </c>
      <c r="C89" s="12">
        <v>105</v>
      </c>
      <c r="D89" s="135">
        <v>106</v>
      </c>
      <c r="E89" s="136"/>
      <c r="F89" s="12">
        <v>106</v>
      </c>
      <c r="G89" s="12">
        <v>107</v>
      </c>
      <c r="H89" s="12">
        <v>108</v>
      </c>
      <c r="I89" s="12">
        <v>109</v>
      </c>
      <c r="J89" s="135">
        <v>62</v>
      </c>
      <c r="K89" s="136"/>
      <c r="L89" s="12">
        <v>63</v>
      </c>
      <c r="M89" s="12">
        <v>63</v>
      </c>
      <c r="N89" s="12">
        <v>64</v>
      </c>
      <c r="O89" s="12">
        <v>65</v>
      </c>
      <c r="P89" s="135">
        <v>66</v>
      </c>
      <c r="Q89" s="136"/>
      <c r="R89" s="12">
        <v>66</v>
      </c>
      <c r="S89" s="13" t="s">
        <v>164</v>
      </c>
    </row>
    <row r="90" spans="1:19" x14ac:dyDescent="0.25">
      <c r="A90" s="141"/>
      <c r="B90" s="14">
        <v>116</v>
      </c>
      <c r="C90" s="14">
        <v>117</v>
      </c>
      <c r="D90" s="137">
        <v>118</v>
      </c>
      <c r="E90" s="138"/>
      <c r="F90" s="14">
        <v>118</v>
      </c>
      <c r="G90" s="14">
        <v>119</v>
      </c>
      <c r="H90" s="14">
        <v>120</v>
      </c>
      <c r="I90" s="14">
        <v>121</v>
      </c>
      <c r="J90" s="137">
        <v>74</v>
      </c>
      <c r="K90" s="138"/>
      <c r="L90" s="14">
        <v>75</v>
      </c>
      <c r="M90" s="14">
        <v>75</v>
      </c>
      <c r="N90" s="14">
        <v>76</v>
      </c>
      <c r="O90" s="14">
        <v>77</v>
      </c>
      <c r="P90" s="137">
        <v>78</v>
      </c>
      <c r="Q90" s="138"/>
      <c r="R90" s="14">
        <v>78</v>
      </c>
      <c r="S90" s="15" t="s">
        <v>93</v>
      </c>
    </row>
    <row r="91" spans="1:19" x14ac:dyDescent="0.25">
      <c r="A91" s="139">
        <v>3</v>
      </c>
      <c r="B91" s="3">
        <v>35.799999999999997</v>
      </c>
      <c r="C91" s="3">
        <v>36.4</v>
      </c>
      <c r="D91" s="142">
        <v>37.299999999999997</v>
      </c>
      <c r="E91" s="143"/>
      <c r="F91" s="3">
        <v>38.4</v>
      </c>
      <c r="G91" s="3">
        <v>39.6</v>
      </c>
      <c r="H91" s="3">
        <v>40.6</v>
      </c>
      <c r="I91" s="3">
        <v>41.2</v>
      </c>
      <c r="J91" s="142">
        <v>35.799999999999997</v>
      </c>
      <c r="K91" s="143"/>
      <c r="L91" s="3">
        <v>36.4</v>
      </c>
      <c r="M91" s="3">
        <v>37.299999999999997</v>
      </c>
      <c r="N91" s="3">
        <v>38.4</v>
      </c>
      <c r="O91" s="3">
        <v>39.6</v>
      </c>
      <c r="P91" s="142">
        <v>40.6</v>
      </c>
      <c r="Q91" s="143"/>
      <c r="R91" s="3">
        <v>41.2</v>
      </c>
      <c r="S91" s="4" t="s">
        <v>162</v>
      </c>
    </row>
    <row r="92" spans="1:19" x14ac:dyDescent="0.25">
      <c r="A92" s="140"/>
      <c r="B92" s="6">
        <v>88</v>
      </c>
      <c r="C92" s="6">
        <v>89</v>
      </c>
      <c r="D92" s="144">
        <v>89</v>
      </c>
      <c r="E92" s="145"/>
      <c r="F92" s="6">
        <v>90</v>
      </c>
      <c r="G92" s="6">
        <v>91</v>
      </c>
      <c r="H92" s="6">
        <v>92</v>
      </c>
      <c r="I92" s="6">
        <v>93</v>
      </c>
      <c r="J92" s="144">
        <v>48</v>
      </c>
      <c r="K92" s="145"/>
      <c r="L92" s="6">
        <v>48</v>
      </c>
      <c r="M92" s="6">
        <v>49</v>
      </c>
      <c r="N92" s="6">
        <v>50</v>
      </c>
      <c r="O92" s="6">
        <v>51</v>
      </c>
      <c r="P92" s="144">
        <v>53</v>
      </c>
      <c r="Q92" s="145"/>
      <c r="R92" s="6">
        <v>53</v>
      </c>
      <c r="S92" s="7" t="s">
        <v>163</v>
      </c>
    </row>
    <row r="93" spans="1:19" x14ac:dyDescent="0.25">
      <c r="A93" s="140"/>
      <c r="B93" s="10">
        <v>102</v>
      </c>
      <c r="C93" s="10">
        <v>103</v>
      </c>
      <c r="D93" s="146">
        <v>104</v>
      </c>
      <c r="E93" s="147"/>
      <c r="F93" s="10">
        <v>104</v>
      </c>
      <c r="G93" s="10">
        <v>105</v>
      </c>
      <c r="H93" s="10">
        <v>106</v>
      </c>
      <c r="I93" s="10">
        <v>107</v>
      </c>
      <c r="J93" s="146">
        <v>60</v>
      </c>
      <c r="K93" s="147"/>
      <c r="L93" s="10">
        <v>61</v>
      </c>
      <c r="M93" s="10">
        <v>61</v>
      </c>
      <c r="N93" s="10">
        <v>62</v>
      </c>
      <c r="O93" s="10">
        <v>63</v>
      </c>
      <c r="P93" s="146">
        <v>64</v>
      </c>
      <c r="Q93" s="147"/>
      <c r="R93" s="10">
        <v>65</v>
      </c>
      <c r="S93" s="11" t="s">
        <v>127</v>
      </c>
    </row>
    <row r="94" spans="1:19" x14ac:dyDescent="0.25">
      <c r="A94" s="140"/>
      <c r="B94" s="12">
        <v>106</v>
      </c>
      <c r="C94" s="12">
        <v>106</v>
      </c>
      <c r="D94" s="135">
        <v>107</v>
      </c>
      <c r="E94" s="136"/>
      <c r="F94" s="12">
        <v>108</v>
      </c>
      <c r="G94" s="12">
        <v>109</v>
      </c>
      <c r="H94" s="12">
        <v>110</v>
      </c>
      <c r="I94" s="12">
        <v>110</v>
      </c>
      <c r="J94" s="135">
        <v>64</v>
      </c>
      <c r="K94" s="136"/>
      <c r="L94" s="12">
        <v>65</v>
      </c>
      <c r="M94" s="12">
        <v>65</v>
      </c>
      <c r="N94" s="12">
        <v>66</v>
      </c>
      <c r="O94" s="12">
        <v>67</v>
      </c>
      <c r="P94" s="135">
        <v>68</v>
      </c>
      <c r="Q94" s="136"/>
      <c r="R94" s="12">
        <v>69</v>
      </c>
      <c r="S94" s="13" t="s">
        <v>164</v>
      </c>
    </row>
    <row r="95" spans="1:19" x14ac:dyDescent="0.25">
      <c r="A95" s="141"/>
      <c r="B95" s="14">
        <v>118</v>
      </c>
      <c r="C95" s="14">
        <v>118</v>
      </c>
      <c r="D95" s="137">
        <v>119</v>
      </c>
      <c r="E95" s="138"/>
      <c r="F95" s="14">
        <v>120</v>
      </c>
      <c r="G95" s="14">
        <v>121</v>
      </c>
      <c r="H95" s="14">
        <v>122</v>
      </c>
      <c r="I95" s="14">
        <v>122</v>
      </c>
      <c r="J95" s="137">
        <v>76</v>
      </c>
      <c r="K95" s="138"/>
      <c r="L95" s="14">
        <v>77</v>
      </c>
      <c r="M95" s="14">
        <v>77</v>
      </c>
      <c r="N95" s="14">
        <v>78</v>
      </c>
      <c r="O95" s="14">
        <v>79</v>
      </c>
      <c r="P95" s="137">
        <v>80</v>
      </c>
      <c r="Q95" s="138"/>
      <c r="R95" s="14">
        <v>81</v>
      </c>
      <c r="S95" s="15" t="s">
        <v>93</v>
      </c>
    </row>
    <row r="96" spans="1:19" x14ac:dyDescent="0.25">
      <c r="A96" s="139">
        <v>4</v>
      </c>
      <c r="B96" s="3">
        <v>38.299999999999997</v>
      </c>
      <c r="C96" s="3">
        <v>38.9</v>
      </c>
      <c r="D96" s="142">
        <v>39.9</v>
      </c>
      <c r="E96" s="143"/>
      <c r="F96" s="3">
        <v>41.1</v>
      </c>
      <c r="G96" s="3">
        <v>42.4</v>
      </c>
      <c r="H96" s="3">
        <v>43.5</v>
      </c>
      <c r="I96" s="3">
        <v>44.2</v>
      </c>
      <c r="J96" s="142">
        <v>38.299999999999997</v>
      </c>
      <c r="K96" s="143"/>
      <c r="L96" s="3">
        <v>38.9</v>
      </c>
      <c r="M96" s="3">
        <v>39.9</v>
      </c>
      <c r="N96" s="3">
        <v>41.1</v>
      </c>
      <c r="O96" s="3">
        <v>42.4</v>
      </c>
      <c r="P96" s="142">
        <v>43.5</v>
      </c>
      <c r="Q96" s="143"/>
      <c r="R96" s="3">
        <v>44.2</v>
      </c>
      <c r="S96" s="4" t="s">
        <v>162</v>
      </c>
    </row>
    <row r="97" spans="1:19" x14ac:dyDescent="0.25">
      <c r="A97" s="140"/>
      <c r="B97" s="6">
        <v>89</v>
      </c>
      <c r="C97" s="6">
        <v>90</v>
      </c>
      <c r="D97" s="144">
        <v>91</v>
      </c>
      <c r="E97" s="145"/>
      <c r="F97" s="6">
        <v>92</v>
      </c>
      <c r="G97" s="6">
        <v>93</v>
      </c>
      <c r="H97" s="6">
        <v>94</v>
      </c>
      <c r="I97" s="6">
        <v>94</v>
      </c>
      <c r="J97" s="144">
        <v>50</v>
      </c>
      <c r="K97" s="145"/>
      <c r="L97" s="6">
        <v>51</v>
      </c>
      <c r="M97" s="6">
        <v>51</v>
      </c>
      <c r="N97" s="6">
        <v>53</v>
      </c>
      <c r="O97" s="6">
        <v>54</v>
      </c>
      <c r="P97" s="144">
        <v>55</v>
      </c>
      <c r="Q97" s="145"/>
      <c r="R97" s="6">
        <v>55</v>
      </c>
      <c r="S97" s="7" t="s">
        <v>163</v>
      </c>
    </row>
    <row r="98" spans="1:19" x14ac:dyDescent="0.25">
      <c r="A98" s="140"/>
      <c r="B98" s="10">
        <v>103</v>
      </c>
      <c r="C98" s="10">
        <v>104</v>
      </c>
      <c r="D98" s="146">
        <v>105</v>
      </c>
      <c r="E98" s="147"/>
      <c r="F98" s="10">
        <v>106</v>
      </c>
      <c r="G98" s="10">
        <v>107</v>
      </c>
      <c r="H98" s="10">
        <v>108</v>
      </c>
      <c r="I98" s="10">
        <v>108</v>
      </c>
      <c r="J98" s="146">
        <v>62</v>
      </c>
      <c r="K98" s="147"/>
      <c r="L98" s="10">
        <v>63</v>
      </c>
      <c r="M98" s="10">
        <v>64</v>
      </c>
      <c r="N98" s="10">
        <v>65</v>
      </c>
      <c r="O98" s="10">
        <v>66</v>
      </c>
      <c r="P98" s="146">
        <v>67</v>
      </c>
      <c r="Q98" s="147"/>
      <c r="R98" s="10">
        <v>67</v>
      </c>
      <c r="S98" s="11" t="s">
        <v>127</v>
      </c>
    </row>
    <row r="99" spans="1:19" x14ac:dyDescent="0.25">
      <c r="A99" s="140"/>
      <c r="B99" s="12">
        <v>107</v>
      </c>
      <c r="C99" s="12">
        <v>108</v>
      </c>
      <c r="D99" s="135">
        <v>109</v>
      </c>
      <c r="E99" s="136"/>
      <c r="F99" s="12">
        <v>109</v>
      </c>
      <c r="G99" s="12">
        <v>110</v>
      </c>
      <c r="H99" s="12">
        <v>111</v>
      </c>
      <c r="I99" s="12">
        <v>112</v>
      </c>
      <c r="J99" s="135">
        <v>66</v>
      </c>
      <c r="K99" s="136"/>
      <c r="L99" s="12">
        <v>67</v>
      </c>
      <c r="M99" s="12">
        <v>68</v>
      </c>
      <c r="N99" s="12">
        <v>69</v>
      </c>
      <c r="O99" s="12">
        <v>70</v>
      </c>
      <c r="P99" s="135">
        <v>70</v>
      </c>
      <c r="Q99" s="136"/>
      <c r="R99" s="12">
        <v>71</v>
      </c>
      <c r="S99" s="13" t="s">
        <v>164</v>
      </c>
    </row>
    <row r="100" spans="1:19" x14ac:dyDescent="0.25">
      <c r="A100" s="141"/>
      <c r="B100" s="14">
        <v>119</v>
      </c>
      <c r="C100" s="14">
        <v>120</v>
      </c>
      <c r="D100" s="137">
        <v>121</v>
      </c>
      <c r="E100" s="138"/>
      <c r="F100" s="14">
        <v>121</v>
      </c>
      <c r="G100" s="14">
        <v>122</v>
      </c>
      <c r="H100" s="14">
        <v>123</v>
      </c>
      <c r="I100" s="14">
        <v>124</v>
      </c>
      <c r="J100" s="137">
        <v>78</v>
      </c>
      <c r="K100" s="138"/>
      <c r="L100" s="14">
        <v>79</v>
      </c>
      <c r="M100" s="14">
        <v>80</v>
      </c>
      <c r="N100" s="14">
        <v>81</v>
      </c>
      <c r="O100" s="14">
        <v>82</v>
      </c>
      <c r="P100" s="137">
        <v>82</v>
      </c>
      <c r="Q100" s="138"/>
      <c r="R100" s="14">
        <v>83</v>
      </c>
      <c r="S100" s="15" t="s">
        <v>93</v>
      </c>
    </row>
    <row r="101" spans="1:19" x14ac:dyDescent="0.25">
      <c r="A101" s="139">
        <v>5</v>
      </c>
      <c r="B101" s="3">
        <v>40.799999999999997</v>
      </c>
      <c r="C101" s="3">
        <v>41.5</v>
      </c>
      <c r="D101" s="142">
        <v>42.6</v>
      </c>
      <c r="E101" s="143"/>
      <c r="F101" s="3">
        <v>43.9</v>
      </c>
      <c r="G101" s="3">
        <v>45.2</v>
      </c>
      <c r="H101" s="3">
        <v>46.5</v>
      </c>
      <c r="I101" s="3">
        <v>47.3</v>
      </c>
      <c r="J101" s="142">
        <v>40.799999999999997</v>
      </c>
      <c r="K101" s="143"/>
      <c r="L101" s="3">
        <v>41.5</v>
      </c>
      <c r="M101" s="3">
        <v>42.6</v>
      </c>
      <c r="N101" s="3">
        <v>43.9</v>
      </c>
      <c r="O101" s="3">
        <v>45.2</v>
      </c>
      <c r="P101" s="142">
        <v>46.5</v>
      </c>
      <c r="Q101" s="143"/>
      <c r="R101" s="3">
        <v>47.3</v>
      </c>
      <c r="S101" s="4" t="s">
        <v>162</v>
      </c>
    </row>
    <row r="102" spans="1:19" x14ac:dyDescent="0.25">
      <c r="A102" s="140"/>
      <c r="B102" s="6">
        <v>90</v>
      </c>
      <c r="C102" s="6">
        <v>91</v>
      </c>
      <c r="D102" s="144">
        <v>92</v>
      </c>
      <c r="E102" s="145"/>
      <c r="F102" s="6">
        <v>93</v>
      </c>
      <c r="G102" s="6">
        <v>94</v>
      </c>
      <c r="H102" s="6">
        <v>95</v>
      </c>
      <c r="I102" s="6">
        <v>96</v>
      </c>
      <c r="J102" s="144">
        <v>52</v>
      </c>
      <c r="K102" s="145"/>
      <c r="L102" s="6">
        <v>52</v>
      </c>
      <c r="M102" s="6">
        <v>53</v>
      </c>
      <c r="N102" s="6">
        <v>55</v>
      </c>
      <c r="O102" s="6">
        <v>56</v>
      </c>
      <c r="P102" s="144">
        <v>57</v>
      </c>
      <c r="Q102" s="145"/>
      <c r="R102" s="6">
        <v>57</v>
      </c>
      <c r="S102" s="7" t="s">
        <v>163</v>
      </c>
    </row>
    <row r="103" spans="1:19" x14ac:dyDescent="0.25">
      <c r="A103" s="140"/>
      <c r="B103" s="10">
        <v>104</v>
      </c>
      <c r="C103" s="10">
        <v>105</v>
      </c>
      <c r="D103" s="146">
        <v>106</v>
      </c>
      <c r="E103" s="147"/>
      <c r="F103" s="10">
        <v>107</v>
      </c>
      <c r="G103" s="10">
        <v>108</v>
      </c>
      <c r="H103" s="10">
        <v>109</v>
      </c>
      <c r="I103" s="10">
        <v>110</v>
      </c>
      <c r="J103" s="146">
        <v>64</v>
      </c>
      <c r="K103" s="147"/>
      <c r="L103" s="10">
        <v>65</v>
      </c>
      <c r="M103" s="10">
        <v>66</v>
      </c>
      <c r="N103" s="10">
        <v>67</v>
      </c>
      <c r="O103" s="10">
        <v>68</v>
      </c>
      <c r="P103" s="146">
        <v>69</v>
      </c>
      <c r="Q103" s="147"/>
      <c r="R103" s="10">
        <v>70</v>
      </c>
      <c r="S103" s="11" t="s">
        <v>127</v>
      </c>
    </row>
    <row r="104" spans="1:19" x14ac:dyDescent="0.25">
      <c r="A104" s="140"/>
      <c r="B104" s="12">
        <v>108</v>
      </c>
      <c r="C104" s="12">
        <v>109</v>
      </c>
      <c r="D104" s="135">
        <v>109</v>
      </c>
      <c r="E104" s="136"/>
      <c r="F104" s="12">
        <v>110</v>
      </c>
      <c r="G104" s="12">
        <v>111</v>
      </c>
      <c r="H104" s="12">
        <v>112</v>
      </c>
      <c r="I104" s="12">
        <v>113</v>
      </c>
      <c r="J104" s="135">
        <v>68</v>
      </c>
      <c r="K104" s="136"/>
      <c r="L104" s="12">
        <v>69</v>
      </c>
      <c r="M104" s="12">
        <v>70</v>
      </c>
      <c r="N104" s="12">
        <v>71</v>
      </c>
      <c r="O104" s="12">
        <v>72</v>
      </c>
      <c r="P104" s="135">
        <v>73</v>
      </c>
      <c r="Q104" s="136"/>
      <c r="R104" s="12">
        <v>73</v>
      </c>
      <c r="S104" s="13" t="s">
        <v>164</v>
      </c>
    </row>
    <row r="105" spans="1:19" x14ac:dyDescent="0.25">
      <c r="A105" s="141"/>
      <c r="B105" s="14">
        <v>120</v>
      </c>
      <c r="C105" s="14">
        <v>121</v>
      </c>
      <c r="D105" s="137">
        <v>121</v>
      </c>
      <c r="E105" s="138"/>
      <c r="F105" s="14">
        <v>122</v>
      </c>
      <c r="G105" s="14">
        <v>123</v>
      </c>
      <c r="H105" s="14">
        <v>124</v>
      </c>
      <c r="I105" s="14">
        <v>125</v>
      </c>
      <c r="J105" s="137">
        <v>80</v>
      </c>
      <c r="K105" s="138"/>
      <c r="L105" s="14">
        <v>81</v>
      </c>
      <c r="M105" s="14">
        <v>82</v>
      </c>
      <c r="N105" s="14">
        <v>83</v>
      </c>
      <c r="O105" s="14">
        <v>84</v>
      </c>
      <c r="P105" s="137">
        <v>85</v>
      </c>
      <c r="Q105" s="138"/>
      <c r="R105" s="14">
        <v>85</v>
      </c>
      <c r="S105" s="15" t="s">
        <v>93</v>
      </c>
    </row>
    <row r="106" spans="1:19" x14ac:dyDescent="0.25">
      <c r="A106" s="139">
        <v>6</v>
      </c>
      <c r="B106" s="3">
        <v>43.3</v>
      </c>
      <c r="C106" s="3">
        <v>44</v>
      </c>
      <c r="D106" s="142">
        <v>45.2</v>
      </c>
      <c r="E106" s="143"/>
      <c r="F106" s="3">
        <v>46.6</v>
      </c>
      <c r="G106" s="3">
        <v>48.1</v>
      </c>
      <c r="H106" s="3">
        <v>49.4</v>
      </c>
      <c r="I106" s="3">
        <v>50.3</v>
      </c>
      <c r="J106" s="142">
        <v>43.3</v>
      </c>
      <c r="K106" s="143"/>
      <c r="L106" s="3">
        <v>44</v>
      </c>
      <c r="M106" s="3">
        <v>45.2</v>
      </c>
      <c r="N106" s="3">
        <v>46.6</v>
      </c>
      <c r="O106" s="3">
        <v>48.1</v>
      </c>
      <c r="P106" s="142">
        <v>49.4</v>
      </c>
      <c r="Q106" s="143"/>
      <c r="R106" s="3">
        <v>50.3</v>
      </c>
      <c r="S106" s="4" t="s">
        <v>162</v>
      </c>
    </row>
    <row r="107" spans="1:19" x14ac:dyDescent="0.25">
      <c r="A107" s="140"/>
      <c r="B107" s="6">
        <v>92</v>
      </c>
      <c r="C107" s="6">
        <v>92</v>
      </c>
      <c r="D107" s="144">
        <v>93</v>
      </c>
      <c r="E107" s="145"/>
      <c r="F107" s="6">
        <v>94</v>
      </c>
      <c r="G107" s="6">
        <v>96</v>
      </c>
      <c r="H107" s="6">
        <v>97</v>
      </c>
      <c r="I107" s="6">
        <v>97</v>
      </c>
      <c r="J107" s="144">
        <v>54</v>
      </c>
      <c r="K107" s="145"/>
      <c r="L107" s="6">
        <v>54</v>
      </c>
      <c r="M107" s="6">
        <v>55</v>
      </c>
      <c r="N107" s="6">
        <v>56</v>
      </c>
      <c r="O107" s="6">
        <v>57</v>
      </c>
      <c r="P107" s="144">
        <v>58</v>
      </c>
      <c r="Q107" s="145"/>
      <c r="R107" s="6">
        <v>59</v>
      </c>
      <c r="S107" s="7" t="s">
        <v>163</v>
      </c>
    </row>
    <row r="108" spans="1:19" x14ac:dyDescent="0.25">
      <c r="A108" s="140"/>
      <c r="B108" s="10">
        <v>105</v>
      </c>
      <c r="C108" s="10">
        <v>106</v>
      </c>
      <c r="D108" s="146">
        <v>107</v>
      </c>
      <c r="E108" s="147"/>
      <c r="F108" s="10">
        <v>108</v>
      </c>
      <c r="G108" s="10">
        <v>109</v>
      </c>
      <c r="H108" s="10">
        <v>110</v>
      </c>
      <c r="I108" s="10">
        <v>111</v>
      </c>
      <c r="J108" s="146">
        <v>67</v>
      </c>
      <c r="K108" s="147"/>
      <c r="L108" s="10">
        <v>67</v>
      </c>
      <c r="M108" s="10">
        <v>68</v>
      </c>
      <c r="N108" s="10">
        <v>69</v>
      </c>
      <c r="O108" s="10">
        <v>70</v>
      </c>
      <c r="P108" s="146">
        <v>71</v>
      </c>
      <c r="Q108" s="147"/>
      <c r="R108" s="10">
        <v>71</v>
      </c>
      <c r="S108" s="11" t="s">
        <v>127</v>
      </c>
    </row>
    <row r="109" spans="1:19" x14ac:dyDescent="0.25">
      <c r="A109" s="140"/>
      <c r="B109" s="12">
        <v>109</v>
      </c>
      <c r="C109" s="12">
        <v>109</v>
      </c>
      <c r="D109" s="135">
        <v>110</v>
      </c>
      <c r="E109" s="136"/>
      <c r="F109" s="12">
        <v>111</v>
      </c>
      <c r="G109" s="12">
        <v>112</v>
      </c>
      <c r="H109" s="12">
        <v>113</v>
      </c>
      <c r="I109" s="12">
        <v>114</v>
      </c>
      <c r="J109" s="135">
        <v>70</v>
      </c>
      <c r="K109" s="136"/>
      <c r="L109" s="12">
        <v>71</v>
      </c>
      <c r="M109" s="12">
        <v>72</v>
      </c>
      <c r="N109" s="12">
        <v>72</v>
      </c>
      <c r="O109" s="12">
        <v>73</v>
      </c>
      <c r="P109" s="135">
        <v>74</v>
      </c>
      <c r="Q109" s="136"/>
      <c r="R109" s="12">
        <v>74</v>
      </c>
      <c r="S109" s="13" t="s">
        <v>164</v>
      </c>
    </row>
    <row r="110" spans="1:19" x14ac:dyDescent="0.25">
      <c r="A110" s="141"/>
      <c r="B110" s="14">
        <v>121</v>
      </c>
      <c r="C110" s="14">
        <v>121</v>
      </c>
      <c r="D110" s="137">
        <v>122</v>
      </c>
      <c r="E110" s="138"/>
      <c r="F110" s="14">
        <v>123</v>
      </c>
      <c r="G110" s="14">
        <v>124</v>
      </c>
      <c r="H110" s="14">
        <v>125</v>
      </c>
      <c r="I110" s="14">
        <v>126</v>
      </c>
      <c r="J110" s="137">
        <v>82</v>
      </c>
      <c r="K110" s="138"/>
      <c r="L110" s="14">
        <v>83</v>
      </c>
      <c r="M110" s="14">
        <v>84</v>
      </c>
      <c r="N110" s="14">
        <v>84</v>
      </c>
      <c r="O110" s="14">
        <v>85</v>
      </c>
      <c r="P110" s="137">
        <v>86</v>
      </c>
      <c r="Q110" s="138"/>
      <c r="R110" s="14">
        <v>86</v>
      </c>
      <c r="S110" s="15" t="s">
        <v>93</v>
      </c>
    </row>
    <row r="111" spans="1:19" x14ac:dyDescent="0.25">
      <c r="A111" s="139">
        <v>7</v>
      </c>
      <c r="B111" s="3">
        <v>45.6</v>
      </c>
      <c r="C111" s="3">
        <v>46.4</v>
      </c>
      <c r="D111" s="142">
        <v>47.7</v>
      </c>
      <c r="E111" s="143"/>
      <c r="F111" s="3">
        <v>49.2</v>
      </c>
      <c r="G111" s="3">
        <v>50.7</v>
      </c>
      <c r="H111" s="3">
        <v>52.1</v>
      </c>
      <c r="I111" s="3">
        <v>53</v>
      </c>
      <c r="J111" s="142">
        <v>45.6</v>
      </c>
      <c r="K111" s="143"/>
      <c r="L111" s="3">
        <v>46.4</v>
      </c>
      <c r="M111" s="3">
        <v>47.7</v>
      </c>
      <c r="N111" s="3">
        <v>49.2</v>
      </c>
      <c r="O111" s="3">
        <v>50.7</v>
      </c>
      <c r="P111" s="142">
        <v>52.1</v>
      </c>
      <c r="Q111" s="143"/>
      <c r="R111" s="3">
        <v>53</v>
      </c>
      <c r="S111" s="4" t="s">
        <v>162</v>
      </c>
    </row>
    <row r="112" spans="1:19" x14ac:dyDescent="0.25">
      <c r="A112" s="140"/>
      <c r="B112" s="6">
        <v>92</v>
      </c>
      <c r="C112" s="6">
        <v>93</v>
      </c>
      <c r="D112" s="144">
        <v>94</v>
      </c>
      <c r="E112" s="145"/>
      <c r="F112" s="6">
        <v>95</v>
      </c>
      <c r="G112" s="6">
        <v>97</v>
      </c>
      <c r="H112" s="6">
        <v>98</v>
      </c>
      <c r="I112" s="6">
        <v>99</v>
      </c>
      <c r="J112" s="144">
        <v>55</v>
      </c>
      <c r="K112" s="145"/>
      <c r="L112" s="6">
        <v>55</v>
      </c>
      <c r="M112" s="6">
        <v>56</v>
      </c>
      <c r="N112" s="6">
        <v>57</v>
      </c>
      <c r="O112" s="6">
        <v>58</v>
      </c>
      <c r="P112" s="144">
        <v>59</v>
      </c>
      <c r="Q112" s="145"/>
      <c r="R112" s="6">
        <v>60</v>
      </c>
      <c r="S112" s="7" t="s">
        <v>163</v>
      </c>
    </row>
    <row r="113" spans="1:19" x14ac:dyDescent="0.25">
      <c r="A113" s="140"/>
      <c r="B113" s="10">
        <v>106</v>
      </c>
      <c r="C113" s="10">
        <v>106</v>
      </c>
      <c r="D113" s="146">
        <v>107</v>
      </c>
      <c r="E113" s="147"/>
      <c r="F113" s="10">
        <v>109</v>
      </c>
      <c r="G113" s="10">
        <v>110</v>
      </c>
      <c r="H113" s="10">
        <v>111</v>
      </c>
      <c r="I113" s="10">
        <v>112</v>
      </c>
      <c r="J113" s="146">
        <v>68</v>
      </c>
      <c r="K113" s="147"/>
      <c r="L113" s="10">
        <v>68</v>
      </c>
      <c r="M113" s="10">
        <v>69</v>
      </c>
      <c r="N113" s="10">
        <v>70</v>
      </c>
      <c r="O113" s="10">
        <v>71</v>
      </c>
      <c r="P113" s="146">
        <v>72</v>
      </c>
      <c r="Q113" s="147"/>
      <c r="R113" s="10">
        <v>72</v>
      </c>
      <c r="S113" s="11" t="s">
        <v>127</v>
      </c>
    </row>
    <row r="114" spans="1:19" x14ac:dyDescent="0.25">
      <c r="A114" s="140"/>
      <c r="B114" s="12">
        <v>109</v>
      </c>
      <c r="C114" s="12">
        <v>110</v>
      </c>
      <c r="D114" s="135">
        <v>111</v>
      </c>
      <c r="E114" s="136"/>
      <c r="F114" s="12">
        <v>112</v>
      </c>
      <c r="G114" s="12">
        <v>113</v>
      </c>
      <c r="H114" s="12">
        <v>114</v>
      </c>
      <c r="I114" s="12">
        <v>115</v>
      </c>
      <c r="J114" s="135">
        <v>72</v>
      </c>
      <c r="K114" s="136"/>
      <c r="L114" s="12">
        <v>72</v>
      </c>
      <c r="M114" s="12">
        <v>73</v>
      </c>
      <c r="N114" s="12">
        <v>73</v>
      </c>
      <c r="O114" s="12">
        <v>74</v>
      </c>
      <c r="P114" s="135">
        <v>74</v>
      </c>
      <c r="Q114" s="136"/>
      <c r="R114" s="12">
        <v>75</v>
      </c>
      <c r="S114" s="13" t="s">
        <v>164</v>
      </c>
    </row>
    <row r="115" spans="1:19" x14ac:dyDescent="0.25">
      <c r="A115" s="141"/>
      <c r="B115" s="14">
        <v>121</v>
      </c>
      <c r="C115" s="14">
        <v>122</v>
      </c>
      <c r="D115" s="137">
        <v>123</v>
      </c>
      <c r="E115" s="138"/>
      <c r="F115" s="14">
        <v>124</v>
      </c>
      <c r="G115" s="14">
        <v>125</v>
      </c>
      <c r="H115" s="14">
        <v>126</v>
      </c>
      <c r="I115" s="14">
        <v>127</v>
      </c>
      <c r="J115" s="137">
        <v>84</v>
      </c>
      <c r="K115" s="138"/>
      <c r="L115" s="14">
        <v>84</v>
      </c>
      <c r="M115" s="14">
        <v>85</v>
      </c>
      <c r="N115" s="14">
        <v>85</v>
      </c>
      <c r="O115" s="14">
        <v>86</v>
      </c>
      <c r="P115" s="137">
        <v>86</v>
      </c>
      <c r="Q115" s="138"/>
      <c r="R115" s="14">
        <v>87</v>
      </c>
      <c r="S115" s="15" t="s">
        <v>93</v>
      </c>
    </row>
    <row r="116" spans="1:19" x14ac:dyDescent="0.25">
      <c r="A116" s="139">
        <v>8</v>
      </c>
      <c r="B116" s="3">
        <v>47.6</v>
      </c>
      <c r="C116" s="3">
        <v>48.4</v>
      </c>
      <c r="D116" s="142">
        <v>49.8</v>
      </c>
      <c r="E116" s="143"/>
      <c r="F116" s="3">
        <v>51.4</v>
      </c>
      <c r="G116" s="3">
        <v>53</v>
      </c>
      <c r="H116" s="3">
        <v>54.5</v>
      </c>
      <c r="I116" s="3">
        <v>55.5</v>
      </c>
      <c r="J116" s="142">
        <v>47.6</v>
      </c>
      <c r="K116" s="143"/>
      <c r="L116" s="3">
        <v>48.4</v>
      </c>
      <c r="M116" s="3">
        <v>49.8</v>
      </c>
      <c r="N116" s="3">
        <v>51.4</v>
      </c>
      <c r="O116" s="3">
        <v>53</v>
      </c>
      <c r="P116" s="142">
        <v>54.5</v>
      </c>
      <c r="Q116" s="143"/>
      <c r="R116" s="3">
        <v>55.5</v>
      </c>
      <c r="S116" s="4" t="s">
        <v>162</v>
      </c>
    </row>
    <row r="117" spans="1:19" x14ac:dyDescent="0.25">
      <c r="A117" s="140"/>
      <c r="B117" s="6">
        <v>93</v>
      </c>
      <c r="C117" s="6">
        <v>94</v>
      </c>
      <c r="D117" s="144">
        <v>95</v>
      </c>
      <c r="E117" s="145"/>
      <c r="F117" s="6">
        <v>97</v>
      </c>
      <c r="G117" s="6">
        <v>98</v>
      </c>
      <c r="H117" s="6">
        <v>99</v>
      </c>
      <c r="I117" s="6">
        <v>100</v>
      </c>
      <c r="J117" s="144">
        <v>56</v>
      </c>
      <c r="K117" s="145"/>
      <c r="L117" s="6">
        <v>56</v>
      </c>
      <c r="M117" s="6">
        <v>57</v>
      </c>
      <c r="N117" s="6">
        <v>59</v>
      </c>
      <c r="O117" s="6">
        <v>60</v>
      </c>
      <c r="P117" s="144">
        <v>61</v>
      </c>
      <c r="Q117" s="145"/>
      <c r="R117" s="6">
        <v>61</v>
      </c>
      <c r="S117" s="7" t="s">
        <v>163</v>
      </c>
    </row>
    <row r="118" spans="1:19" x14ac:dyDescent="0.25">
      <c r="A118" s="140"/>
      <c r="B118" s="10">
        <v>107</v>
      </c>
      <c r="C118" s="10">
        <v>107</v>
      </c>
      <c r="D118" s="146">
        <v>108</v>
      </c>
      <c r="E118" s="147"/>
      <c r="F118" s="10">
        <v>110</v>
      </c>
      <c r="G118" s="10">
        <v>111</v>
      </c>
      <c r="H118" s="10">
        <v>112</v>
      </c>
      <c r="I118" s="10">
        <v>113</v>
      </c>
      <c r="J118" s="146">
        <v>69</v>
      </c>
      <c r="K118" s="147"/>
      <c r="L118" s="10">
        <v>70</v>
      </c>
      <c r="M118" s="10">
        <v>71</v>
      </c>
      <c r="N118" s="10">
        <v>72</v>
      </c>
      <c r="O118" s="10">
        <v>72</v>
      </c>
      <c r="P118" s="146">
        <v>73</v>
      </c>
      <c r="Q118" s="147"/>
      <c r="R118" s="10">
        <v>73</v>
      </c>
      <c r="S118" s="11" t="s">
        <v>127</v>
      </c>
    </row>
    <row r="119" spans="1:19" x14ac:dyDescent="0.25">
      <c r="A119" s="140"/>
      <c r="B119" s="12">
        <v>110</v>
      </c>
      <c r="C119" s="12">
        <v>111</v>
      </c>
      <c r="D119" s="135">
        <v>112</v>
      </c>
      <c r="E119" s="136"/>
      <c r="F119" s="12">
        <v>113</v>
      </c>
      <c r="G119" s="12">
        <v>115</v>
      </c>
      <c r="H119" s="12">
        <v>116</v>
      </c>
      <c r="I119" s="12">
        <v>117</v>
      </c>
      <c r="J119" s="135">
        <v>72</v>
      </c>
      <c r="K119" s="136"/>
      <c r="L119" s="12">
        <v>73</v>
      </c>
      <c r="M119" s="12">
        <v>74</v>
      </c>
      <c r="N119" s="12">
        <v>74</v>
      </c>
      <c r="O119" s="12">
        <v>75</v>
      </c>
      <c r="P119" s="135">
        <v>75</v>
      </c>
      <c r="Q119" s="136"/>
      <c r="R119" s="12">
        <v>75</v>
      </c>
      <c r="S119" s="13" t="s">
        <v>164</v>
      </c>
    </row>
    <row r="120" spans="1:19" x14ac:dyDescent="0.25">
      <c r="A120" s="141"/>
      <c r="B120" s="14">
        <v>122</v>
      </c>
      <c r="C120" s="14">
        <v>123</v>
      </c>
      <c r="D120" s="137">
        <v>124</v>
      </c>
      <c r="E120" s="138"/>
      <c r="F120" s="14">
        <v>125</v>
      </c>
      <c r="G120" s="14">
        <v>127</v>
      </c>
      <c r="H120" s="14">
        <v>128</v>
      </c>
      <c r="I120" s="14">
        <v>129</v>
      </c>
      <c r="J120" s="137">
        <v>84</v>
      </c>
      <c r="K120" s="138"/>
      <c r="L120" s="14">
        <v>85</v>
      </c>
      <c r="M120" s="14">
        <v>86</v>
      </c>
      <c r="N120" s="14">
        <v>86</v>
      </c>
      <c r="O120" s="14">
        <v>87</v>
      </c>
      <c r="P120" s="137">
        <v>87</v>
      </c>
      <c r="Q120" s="138"/>
      <c r="R120" s="14">
        <v>87</v>
      </c>
      <c r="S120" s="15" t="s">
        <v>93</v>
      </c>
    </row>
    <row r="121" spans="1:19" x14ac:dyDescent="0.25">
      <c r="A121" s="139">
        <v>9</v>
      </c>
      <c r="B121" s="3">
        <v>49.3</v>
      </c>
      <c r="C121" s="3">
        <v>50.2</v>
      </c>
      <c r="D121" s="142">
        <v>51.7</v>
      </c>
      <c r="E121" s="143"/>
      <c r="F121" s="3">
        <v>53.4</v>
      </c>
      <c r="G121" s="3">
        <v>55.1</v>
      </c>
      <c r="H121" s="3">
        <v>56.7</v>
      </c>
      <c r="I121" s="3">
        <v>57.7</v>
      </c>
      <c r="J121" s="142">
        <v>49.3</v>
      </c>
      <c r="K121" s="143"/>
      <c r="L121" s="3">
        <v>50.2</v>
      </c>
      <c r="M121" s="3">
        <v>51.7</v>
      </c>
      <c r="N121" s="3">
        <v>53.4</v>
      </c>
      <c r="O121" s="3">
        <v>55.1</v>
      </c>
      <c r="P121" s="142">
        <v>56.7</v>
      </c>
      <c r="Q121" s="143"/>
      <c r="R121" s="3">
        <v>57.7</v>
      </c>
      <c r="S121" s="4" t="s">
        <v>162</v>
      </c>
    </row>
    <row r="122" spans="1:19" x14ac:dyDescent="0.25">
      <c r="A122" s="140"/>
      <c r="B122" s="6">
        <v>95</v>
      </c>
      <c r="C122" s="6">
        <v>95</v>
      </c>
      <c r="D122" s="144">
        <v>97</v>
      </c>
      <c r="E122" s="145"/>
      <c r="F122" s="6">
        <v>98</v>
      </c>
      <c r="G122" s="6">
        <v>99</v>
      </c>
      <c r="H122" s="6">
        <v>100</v>
      </c>
      <c r="I122" s="6">
        <v>101</v>
      </c>
      <c r="J122" s="144">
        <v>57</v>
      </c>
      <c r="K122" s="145"/>
      <c r="L122" s="6">
        <v>58</v>
      </c>
      <c r="M122" s="6">
        <v>59</v>
      </c>
      <c r="N122" s="6">
        <v>60</v>
      </c>
      <c r="O122" s="6">
        <v>60</v>
      </c>
      <c r="P122" s="144">
        <v>61</v>
      </c>
      <c r="Q122" s="145"/>
      <c r="R122" s="6">
        <v>61</v>
      </c>
      <c r="S122" s="7" t="s">
        <v>163</v>
      </c>
    </row>
    <row r="123" spans="1:19" x14ac:dyDescent="0.25">
      <c r="A123" s="140"/>
      <c r="B123" s="10">
        <v>108</v>
      </c>
      <c r="C123" s="10">
        <v>108</v>
      </c>
      <c r="D123" s="146">
        <v>109</v>
      </c>
      <c r="E123" s="147"/>
      <c r="F123" s="10">
        <v>111</v>
      </c>
      <c r="G123" s="10">
        <v>112</v>
      </c>
      <c r="H123" s="10">
        <v>113</v>
      </c>
      <c r="I123" s="10">
        <v>114</v>
      </c>
      <c r="J123" s="146">
        <v>71</v>
      </c>
      <c r="K123" s="147"/>
      <c r="L123" s="10">
        <v>71</v>
      </c>
      <c r="M123" s="10">
        <v>72</v>
      </c>
      <c r="N123" s="10">
        <v>73</v>
      </c>
      <c r="O123" s="10">
        <v>73</v>
      </c>
      <c r="P123" s="146">
        <v>73</v>
      </c>
      <c r="Q123" s="147"/>
      <c r="R123" s="10">
        <v>73</v>
      </c>
      <c r="S123" s="11" t="s">
        <v>127</v>
      </c>
    </row>
    <row r="124" spans="1:19" x14ac:dyDescent="0.25">
      <c r="A124" s="140"/>
      <c r="B124" s="12">
        <v>112</v>
      </c>
      <c r="C124" s="12">
        <v>112</v>
      </c>
      <c r="D124" s="135">
        <v>113</v>
      </c>
      <c r="E124" s="136"/>
      <c r="F124" s="12">
        <v>114</v>
      </c>
      <c r="G124" s="12">
        <v>116</v>
      </c>
      <c r="H124" s="12">
        <v>117</v>
      </c>
      <c r="I124" s="12">
        <v>118</v>
      </c>
      <c r="J124" s="135">
        <v>74</v>
      </c>
      <c r="K124" s="136"/>
      <c r="L124" s="12">
        <v>74</v>
      </c>
      <c r="M124" s="12">
        <v>75</v>
      </c>
      <c r="N124" s="12">
        <v>75</v>
      </c>
      <c r="O124" s="12">
        <v>75</v>
      </c>
      <c r="P124" s="135">
        <v>75</v>
      </c>
      <c r="Q124" s="136"/>
      <c r="R124" s="12">
        <v>75</v>
      </c>
      <c r="S124" s="13" t="s">
        <v>164</v>
      </c>
    </row>
    <row r="125" spans="1:19" x14ac:dyDescent="0.25">
      <c r="A125" s="141"/>
      <c r="B125" s="14">
        <v>124</v>
      </c>
      <c r="C125" s="14">
        <v>124</v>
      </c>
      <c r="D125" s="137">
        <v>125</v>
      </c>
      <c r="E125" s="138"/>
      <c r="F125" s="14">
        <v>126</v>
      </c>
      <c r="G125" s="14">
        <v>128</v>
      </c>
      <c r="H125" s="14">
        <v>129</v>
      </c>
      <c r="I125" s="14">
        <v>130</v>
      </c>
      <c r="J125" s="137">
        <v>86</v>
      </c>
      <c r="K125" s="138"/>
      <c r="L125" s="14">
        <v>86</v>
      </c>
      <c r="M125" s="14">
        <v>87</v>
      </c>
      <c r="N125" s="14">
        <v>87</v>
      </c>
      <c r="O125" s="14">
        <v>87</v>
      </c>
      <c r="P125" s="137">
        <v>87</v>
      </c>
      <c r="Q125" s="138"/>
      <c r="R125" s="14">
        <v>87</v>
      </c>
      <c r="S125" s="15" t="s">
        <v>93</v>
      </c>
    </row>
    <row r="126" spans="1:19" x14ac:dyDescent="0.25">
      <c r="A126" s="139">
        <v>10</v>
      </c>
      <c r="B126" s="3">
        <v>51.1</v>
      </c>
      <c r="C126" s="3">
        <v>52</v>
      </c>
      <c r="D126" s="142">
        <v>53.7</v>
      </c>
      <c r="E126" s="143"/>
      <c r="F126" s="3">
        <v>55.5</v>
      </c>
      <c r="G126" s="3">
        <v>57.4</v>
      </c>
      <c r="H126" s="3">
        <v>59.1</v>
      </c>
      <c r="I126" s="3">
        <v>60.2</v>
      </c>
      <c r="J126" s="142">
        <v>51.1</v>
      </c>
      <c r="K126" s="143"/>
      <c r="L126" s="3">
        <v>52</v>
      </c>
      <c r="M126" s="3">
        <v>53.7</v>
      </c>
      <c r="N126" s="3">
        <v>55.5</v>
      </c>
      <c r="O126" s="3">
        <v>57.4</v>
      </c>
      <c r="P126" s="142">
        <v>59.1</v>
      </c>
      <c r="Q126" s="143"/>
      <c r="R126" s="3">
        <v>60.2</v>
      </c>
      <c r="S126" s="4" t="s">
        <v>162</v>
      </c>
    </row>
    <row r="127" spans="1:19" x14ac:dyDescent="0.25">
      <c r="A127" s="140"/>
      <c r="B127" s="6">
        <v>96</v>
      </c>
      <c r="C127" s="6">
        <v>97</v>
      </c>
      <c r="D127" s="144">
        <v>98</v>
      </c>
      <c r="E127" s="145"/>
      <c r="F127" s="6">
        <v>99</v>
      </c>
      <c r="G127" s="6">
        <v>101</v>
      </c>
      <c r="H127" s="6">
        <v>102</v>
      </c>
      <c r="I127" s="6">
        <v>103</v>
      </c>
      <c r="J127" s="144">
        <v>58</v>
      </c>
      <c r="K127" s="145"/>
      <c r="L127" s="6">
        <v>59</v>
      </c>
      <c r="M127" s="6">
        <v>59</v>
      </c>
      <c r="N127" s="6">
        <v>60</v>
      </c>
      <c r="O127" s="6">
        <v>61</v>
      </c>
      <c r="P127" s="144">
        <v>61</v>
      </c>
      <c r="Q127" s="145"/>
      <c r="R127" s="6">
        <v>62</v>
      </c>
      <c r="S127" s="7" t="s">
        <v>163</v>
      </c>
    </row>
    <row r="128" spans="1:19" x14ac:dyDescent="0.25">
      <c r="A128" s="140"/>
      <c r="B128" s="10">
        <v>109</v>
      </c>
      <c r="C128" s="10">
        <v>110</v>
      </c>
      <c r="D128" s="146">
        <v>111</v>
      </c>
      <c r="E128" s="147"/>
      <c r="F128" s="10">
        <v>112</v>
      </c>
      <c r="G128" s="10">
        <v>113</v>
      </c>
      <c r="H128" s="10">
        <v>115</v>
      </c>
      <c r="I128" s="10">
        <v>116</v>
      </c>
      <c r="J128" s="146">
        <v>72</v>
      </c>
      <c r="K128" s="147"/>
      <c r="L128" s="10">
        <v>73</v>
      </c>
      <c r="M128" s="10">
        <v>73</v>
      </c>
      <c r="N128" s="10">
        <v>73</v>
      </c>
      <c r="O128" s="10">
        <v>73</v>
      </c>
      <c r="P128" s="146">
        <v>73</v>
      </c>
      <c r="Q128" s="147"/>
      <c r="R128" s="10">
        <v>73</v>
      </c>
      <c r="S128" s="11" t="s">
        <v>127</v>
      </c>
    </row>
    <row r="129" spans="1:19" x14ac:dyDescent="0.25">
      <c r="A129" s="140"/>
      <c r="B129" s="12">
        <v>113</v>
      </c>
      <c r="C129" s="12">
        <v>114</v>
      </c>
      <c r="D129" s="135">
        <v>114</v>
      </c>
      <c r="E129" s="136"/>
      <c r="F129" s="12">
        <v>116</v>
      </c>
      <c r="G129" s="12">
        <v>117</v>
      </c>
      <c r="H129" s="12">
        <v>119</v>
      </c>
      <c r="I129" s="12">
        <v>120</v>
      </c>
      <c r="J129" s="135">
        <v>75</v>
      </c>
      <c r="K129" s="136"/>
      <c r="L129" s="12">
        <v>75</v>
      </c>
      <c r="M129" s="12">
        <v>76</v>
      </c>
      <c r="N129" s="12">
        <v>76</v>
      </c>
      <c r="O129" s="12">
        <v>76</v>
      </c>
      <c r="P129" s="135">
        <v>76</v>
      </c>
      <c r="Q129" s="136"/>
      <c r="R129" s="12">
        <v>76</v>
      </c>
      <c r="S129" s="13" t="s">
        <v>164</v>
      </c>
    </row>
    <row r="130" spans="1:19" x14ac:dyDescent="0.25">
      <c r="A130" s="141"/>
      <c r="B130" s="14">
        <v>125</v>
      </c>
      <c r="C130" s="14">
        <v>126</v>
      </c>
      <c r="D130" s="137">
        <v>126</v>
      </c>
      <c r="E130" s="138"/>
      <c r="F130" s="14">
        <v>128</v>
      </c>
      <c r="G130" s="14">
        <v>129</v>
      </c>
      <c r="H130" s="14">
        <v>131</v>
      </c>
      <c r="I130" s="14">
        <v>132</v>
      </c>
      <c r="J130" s="137">
        <v>87</v>
      </c>
      <c r="K130" s="138"/>
      <c r="L130" s="14">
        <v>87</v>
      </c>
      <c r="M130" s="14">
        <v>88</v>
      </c>
      <c r="N130" s="14">
        <v>88</v>
      </c>
      <c r="O130" s="14">
        <v>88</v>
      </c>
      <c r="P130" s="137">
        <v>88</v>
      </c>
      <c r="Q130" s="138"/>
      <c r="R130" s="14">
        <v>88</v>
      </c>
      <c r="S130" s="15" t="s">
        <v>93</v>
      </c>
    </row>
    <row r="131" spans="1:19" x14ac:dyDescent="0.25">
      <c r="A131" s="139">
        <v>11</v>
      </c>
      <c r="B131" s="3">
        <v>53.4</v>
      </c>
      <c r="C131" s="3">
        <v>54.5</v>
      </c>
      <c r="D131" s="142">
        <v>56.2</v>
      </c>
      <c r="E131" s="143"/>
      <c r="F131" s="3">
        <v>58.2</v>
      </c>
      <c r="G131" s="3">
        <v>60.2</v>
      </c>
      <c r="H131" s="3">
        <v>61.9</v>
      </c>
      <c r="I131" s="3">
        <v>63</v>
      </c>
      <c r="J131" s="142">
        <v>53.4</v>
      </c>
      <c r="K131" s="143"/>
      <c r="L131" s="3">
        <v>54.5</v>
      </c>
      <c r="M131" s="3">
        <v>56.2</v>
      </c>
      <c r="N131" s="3">
        <v>58.2</v>
      </c>
      <c r="O131" s="17">
        <v>60.2</v>
      </c>
      <c r="P131" s="142">
        <v>61.9</v>
      </c>
      <c r="Q131" s="143"/>
      <c r="R131" s="3">
        <v>63</v>
      </c>
      <c r="S131" s="4" t="s">
        <v>162</v>
      </c>
    </row>
    <row r="132" spans="1:19" x14ac:dyDescent="0.25">
      <c r="A132" s="140"/>
      <c r="B132" s="6">
        <v>98</v>
      </c>
      <c r="C132" s="6">
        <v>9</v>
      </c>
      <c r="D132" s="144">
        <v>101</v>
      </c>
      <c r="E132" s="145"/>
      <c r="F132" s="6">
        <v>102</v>
      </c>
      <c r="G132" s="6">
        <v>104</v>
      </c>
      <c r="H132" s="6">
        <v>105</v>
      </c>
      <c r="I132" s="6">
        <v>106</v>
      </c>
      <c r="J132" s="144">
        <v>60</v>
      </c>
      <c r="K132" s="145"/>
      <c r="L132" s="6">
        <v>60</v>
      </c>
      <c r="M132" s="6">
        <v>60</v>
      </c>
      <c r="N132" s="6">
        <v>61</v>
      </c>
      <c r="O132" s="6">
        <v>62</v>
      </c>
      <c r="P132" s="144">
        <v>63</v>
      </c>
      <c r="Q132" s="145"/>
      <c r="R132" s="6">
        <v>64</v>
      </c>
      <c r="S132" s="7" t="s">
        <v>163</v>
      </c>
    </row>
    <row r="133" spans="1:19" x14ac:dyDescent="0.25">
      <c r="A133" s="140"/>
      <c r="B133" s="10">
        <v>111</v>
      </c>
      <c r="C133" s="10">
        <v>112</v>
      </c>
      <c r="D133" s="146">
        <v>113</v>
      </c>
      <c r="E133" s="147"/>
      <c r="F133" s="10">
        <v>114</v>
      </c>
      <c r="G133" s="10">
        <v>116</v>
      </c>
      <c r="H133" s="10">
        <v>118</v>
      </c>
      <c r="I133" s="10">
        <v>120</v>
      </c>
      <c r="J133" s="146">
        <v>74</v>
      </c>
      <c r="K133" s="147"/>
      <c r="L133" s="10">
        <v>74</v>
      </c>
      <c r="M133" s="10">
        <v>74</v>
      </c>
      <c r="N133" s="10">
        <v>74</v>
      </c>
      <c r="O133" s="10">
        <v>74</v>
      </c>
      <c r="P133" s="146">
        <v>75</v>
      </c>
      <c r="Q133" s="147"/>
      <c r="R133" s="10">
        <v>75</v>
      </c>
      <c r="S133" s="11" t="s">
        <v>127</v>
      </c>
    </row>
    <row r="134" spans="1:19" x14ac:dyDescent="0.25">
      <c r="A134" s="140"/>
      <c r="B134" s="12">
        <v>115</v>
      </c>
      <c r="C134" s="12">
        <v>116</v>
      </c>
      <c r="D134" s="135">
        <v>117</v>
      </c>
      <c r="E134" s="136"/>
      <c r="F134" s="12">
        <v>118</v>
      </c>
      <c r="G134" s="12">
        <v>120</v>
      </c>
      <c r="H134" s="12">
        <v>123</v>
      </c>
      <c r="I134" s="12">
        <v>124</v>
      </c>
      <c r="J134" s="135">
        <v>76</v>
      </c>
      <c r="K134" s="136"/>
      <c r="L134" s="12">
        <v>77</v>
      </c>
      <c r="M134" s="12">
        <v>77</v>
      </c>
      <c r="N134" s="12">
        <v>77</v>
      </c>
      <c r="O134" s="12">
        <v>77</v>
      </c>
      <c r="P134" s="135">
        <v>77</v>
      </c>
      <c r="Q134" s="136"/>
      <c r="R134" s="12">
        <v>77</v>
      </c>
      <c r="S134" s="13" t="s">
        <v>164</v>
      </c>
    </row>
    <row r="135" spans="1:19" x14ac:dyDescent="0.25">
      <c r="A135" s="141"/>
      <c r="B135" s="14">
        <v>127</v>
      </c>
      <c r="C135" s="14">
        <v>128</v>
      </c>
      <c r="D135" s="137">
        <v>129</v>
      </c>
      <c r="E135" s="138"/>
      <c r="F135" s="14">
        <v>130</v>
      </c>
      <c r="G135" s="14">
        <v>132</v>
      </c>
      <c r="H135" s="14">
        <v>135</v>
      </c>
      <c r="I135" s="14">
        <v>136</v>
      </c>
      <c r="J135" s="137">
        <v>88</v>
      </c>
      <c r="K135" s="138"/>
      <c r="L135" s="14">
        <v>89</v>
      </c>
      <c r="M135" s="14">
        <v>89</v>
      </c>
      <c r="N135" s="14">
        <v>89</v>
      </c>
      <c r="O135" s="14">
        <v>89</v>
      </c>
      <c r="P135" s="137">
        <v>89</v>
      </c>
      <c r="Q135" s="138"/>
      <c r="R135" s="14">
        <v>89</v>
      </c>
      <c r="S135" s="15" t="s">
        <v>93</v>
      </c>
    </row>
    <row r="136" spans="1:19" x14ac:dyDescent="0.25">
      <c r="A136" s="139">
        <v>12</v>
      </c>
      <c r="B136" s="3">
        <v>56.2</v>
      </c>
      <c r="C136" s="3">
        <v>57.3</v>
      </c>
      <c r="D136" s="142">
        <v>59</v>
      </c>
      <c r="E136" s="143"/>
      <c r="F136" s="3">
        <v>60.9</v>
      </c>
      <c r="G136" s="3">
        <v>62.8</v>
      </c>
      <c r="H136" s="3">
        <v>64.5</v>
      </c>
      <c r="I136" s="3">
        <v>65.5</v>
      </c>
      <c r="J136" s="142">
        <v>56.2</v>
      </c>
      <c r="K136" s="143"/>
      <c r="L136" s="3">
        <v>57.3</v>
      </c>
      <c r="M136" s="3">
        <v>59</v>
      </c>
      <c r="N136" s="3">
        <v>60.9</v>
      </c>
      <c r="O136" s="3">
        <v>62.8</v>
      </c>
      <c r="P136" s="142">
        <v>64.5</v>
      </c>
      <c r="Q136" s="143"/>
      <c r="R136" s="3">
        <v>65.5</v>
      </c>
      <c r="S136" s="4" t="s">
        <v>162</v>
      </c>
    </row>
    <row r="137" spans="1:19" x14ac:dyDescent="0.25">
      <c r="A137" s="140"/>
      <c r="B137" s="6">
        <v>102</v>
      </c>
      <c r="C137" s="6">
        <v>102</v>
      </c>
      <c r="D137" s="144">
        <v>104</v>
      </c>
      <c r="E137" s="145"/>
      <c r="F137" s="6">
        <v>105</v>
      </c>
      <c r="G137" s="6">
        <v>107</v>
      </c>
      <c r="H137" s="6">
        <v>108</v>
      </c>
      <c r="I137" s="6">
        <v>108</v>
      </c>
      <c r="J137" s="144">
        <v>61</v>
      </c>
      <c r="K137" s="145"/>
      <c r="L137" s="6">
        <v>61</v>
      </c>
      <c r="M137" s="6">
        <v>61</v>
      </c>
      <c r="N137" s="6">
        <v>62</v>
      </c>
      <c r="O137" s="6">
        <v>64</v>
      </c>
      <c r="P137" s="144">
        <v>65</v>
      </c>
      <c r="Q137" s="145"/>
      <c r="R137" s="6">
        <v>65</v>
      </c>
      <c r="S137" s="7" t="s">
        <v>163</v>
      </c>
    </row>
    <row r="138" spans="1:19" x14ac:dyDescent="0.25">
      <c r="A138" s="140"/>
      <c r="B138" s="10">
        <v>114</v>
      </c>
      <c r="C138" s="10">
        <v>115</v>
      </c>
      <c r="D138" s="146">
        <v>116</v>
      </c>
      <c r="E138" s="147"/>
      <c r="F138" s="10">
        <v>118</v>
      </c>
      <c r="G138" s="10">
        <v>120</v>
      </c>
      <c r="H138" s="10">
        <v>122</v>
      </c>
      <c r="I138" s="10">
        <v>122</v>
      </c>
      <c r="J138" s="146">
        <v>75</v>
      </c>
      <c r="K138" s="147"/>
      <c r="L138" s="10">
        <v>75</v>
      </c>
      <c r="M138" s="10">
        <v>75</v>
      </c>
      <c r="N138" s="10">
        <v>75</v>
      </c>
      <c r="O138" s="10">
        <v>76</v>
      </c>
      <c r="P138" s="146">
        <v>76</v>
      </c>
      <c r="Q138" s="147"/>
      <c r="R138" s="10">
        <v>76</v>
      </c>
      <c r="S138" s="11" t="s">
        <v>127</v>
      </c>
    </row>
    <row r="139" spans="1:19" x14ac:dyDescent="0.25">
      <c r="A139" s="140"/>
      <c r="B139" s="12">
        <v>118</v>
      </c>
      <c r="C139" s="12">
        <v>119</v>
      </c>
      <c r="D139" s="135">
        <v>120</v>
      </c>
      <c r="E139" s="136"/>
      <c r="F139" s="12">
        <v>122</v>
      </c>
      <c r="G139" s="12">
        <v>124</v>
      </c>
      <c r="H139" s="12">
        <v>125</v>
      </c>
      <c r="I139" s="12">
        <v>126</v>
      </c>
      <c r="J139" s="135">
        <v>78</v>
      </c>
      <c r="K139" s="136"/>
      <c r="L139" s="12">
        <v>78</v>
      </c>
      <c r="M139" s="12">
        <v>78</v>
      </c>
      <c r="N139" s="12">
        <v>78</v>
      </c>
      <c r="O139" s="12">
        <v>79</v>
      </c>
      <c r="P139" s="135">
        <v>79</v>
      </c>
      <c r="Q139" s="136"/>
      <c r="R139" s="12">
        <v>79</v>
      </c>
      <c r="S139" s="13" t="s">
        <v>164</v>
      </c>
    </row>
    <row r="140" spans="1:19" x14ac:dyDescent="0.25">
      <c r="A140" s="141"/>
      <c r="B140" s="14">
        <v>130</v>
      </c>
      <c r="C140" s="14">
        <v>131</v>
      </c>
      <c r="D140" s="137">
        <v>132</v>
      </c>
      <c r="E140" s="138"/>
      <c r="F140" s="14">
        <v>134</v>
      </c>
      <c r="G140" s="14">
        <v>136</v>
      </c>
      <c r="H140" s="14">
        <v>137</v>
      </c>
      <c r="I140" s="14">
        <v>138</v>
      </c>
      <c r="J140" s="137">
        <v>90</v>
      </c>
      <c r="K140" s="138"/>
      <c r="L140" s="14">
        <v>90</v>
      </c>
      <c r="M140" s="14">
        <v>90</v>
      </c>
      <c r="N140" s="14">
        <v>90</v>
      </c>
      <c r="O140" s="14">
        <v>91</v>
      </c>
      <c r="P140" s="137">
        <v>91</v>
      </c>
      <c r="Q140" s="138"/>
      <c r="R140" s="14">
        <v>91</v>
      </c>
      <c r="S140" s="15" t="s">
        <v>93</v>
      </c>
    </row>
    <row r="141" spans="1:19" x14ac:dyDescent="0.25">
      <c r="A141" s="139">
        <v>13</v>
      </c>
      <c r="B141" s="3">
        <v>58.3</v>
      </c>
      <c r="C141" s="3">
        <v>59.3</v>
      </c>
      <c r="D141" s="142">
        <v>60.9</v>
      </c>
      <c r="E141" s="143"/>
      <c r="F141" s="3">
        <v>62.7</v>
      </c>
      <c r="G141" s="3">
        <v>64.5</v>
      </c>
      <c r="H141" s="3">
        <v>66.099999999999994</v>
      </c>
      <c r="I141" s="3">
        <v>67</v>
      </c>
      <c r="J141" s="142">
        <v>58.3</v>
      </c>
      <c r="K141" s="143"/>
      <c r="L141" s="3">
        <v>59.3</v>
      </c>
      <c r="M141" s="3">
        <v>60.9</v>
      </c>
      <c r="N141" s="3">
        <v>62.7</v>
      </c>
      <c r="O141" s="3">
        <v>64.5</v>
      </c>
      <c r="P141" s="142">
        <v>66.099999999999994</v>
      </c>
      <c r="Q141" s="143"/>
      <c r="R141" s="3">
        <v>67</v>
      </c>
      <c r="S141" s="4" t="s">
        <v>162</v>
      </c>
    </row>
    <row r="142" spans="1:19" x14ac:dyDescent="0.25">
      <c r="A142" s="140"/>
      <c r="B142" s="6">
        <v>104</v>
      </c>
      <c r="C142" s="6">
        <v>105</v>
      </c>
      <c r="D142" s="144">
        <v>106</v>
      </c>
      <c r="E142" s="145"/>
      <c r="F142" s="6">
        <v>107</v>
      </c>
      <c r="G142" s="6">
        <v>108</v>
      </c>
      <c r="H142" s="6">
        <v>108</v>
      </c>
      <c r="I142" s="6">
        <v>109</v>
      </c>
      <c r="J142" s="144">
        <v>62</v>
      </c>
      <c r="K142" s="145"/>
      <c r="L142" s="6">
        <v>62</v>
      </c>
      <c r="M142" s="6">
        <v>63</v>
      </c>
      <c r="N142" s="6">
        <v>64</v>
      </c>
      <c r="O142" s="6">
        <v>65</v>
      </c>
      <c r="P142" s="144">
        <v>65</v>
      </c>
      <c r="Q142" s="145"/>
      <c r="R142" s="6">
        <v>66</v>
      </c>
      <c r="S142" s="7" t="s">
        <v>163</v>
      </c>
    </row>
    <row r="143" spans="1:19" x14ac:dyDescent="0.25">
      <c r="A143" s="140"/>
      <c r="B143" s="10">
        <v>116</v>
      </c>
      <c r="C143" s="10">
        <v>117</v>
      </c>
      <c r="D143" s="146">
        <v>119</v>
      </c>
      <c r="E143" s="147"/>
      <c r="F143" s="10">
        <v>121</v>
      </c>
      <c r="G143" s="10">
        <v>122</v>
      </c>
      <c r="H143" s="10">
        <v>123</v>
      </c>
      <c r="I143" s="10">
        <v>123</v>
      </c>
      <c r="J143" s="146">
        <v>75</v>
      </c>
      <c r="K143" s="147"/>
      <c r="L143" s="10">
        <v>75</v>
      </c>
      <c r="M143" s="10">
        <v>75</v>
      </c>
      <c r="N143" s="10">
        <v>76</v>
      </c>
      <c r="O143" s="10">
        <v>76</v>
      </c>
      <c r="P143" s="146">
        <v>76</v>
      </c>
      <c r="Q143" s="147"/>
      <c r="R143" s="10">
        <v>76</v>
      </c>
      <c r="S143" s="11" t="s">
        <v>127</v>
      </c>
    </row>
    <row r="144" spans="1:19" x14ac:dyDescent="0.25">
      <c r="A144" s="140"/>
      <c r="B144" s="12">
        <v>121</v>
      </c>
      <c r="C144" s="12">
        <v>122</v>
      </c>
      <c r="D144" s="135">
        <v>123</v>
      </c>
      <c r="E144" s="136"/>
      <c r="F144" s="12">
        <v>124</v>
      </c>
      <c r="G144" s="12">
        <v>126</v>
      </c>
      <c r="H144" s="12">
        <v>126</v>
      </c>
      <c r="I144" s="12">
        <v>127</v>
      </c>
      <c r="J144" s="135">
        <v>79</v>
      </c>
      <c r="K144" s="136"/>
      <c r="L144" s="12">
        <v>79</v>
      </c>
      <c r="M144" s="12">
        <v>79</v>
      </c>
      <c r="N144" s="12">
        <v>79</v>
      </c>
      <c r="O144" s="12">
        <v>80</v>
      </c>
      <c r="P144" s="135">
        <v>80</v>
      </c>
      <c r="Q144" s="136"/>
      <c r="R144" s="12">
        <v>81</v>
      </c>
      <c r="S144" s="13" t="s">
        <v>164</v>
      </c>
    </row>
    <row r="145" spans="1:19" x14ac:dyDescent="0.25">
      <c r="A145" s="141"/>
      <c r="B145" s="14">
        <v>133</v>
      </c>
      <c r="C145" s="14">
        <v>134</v>
      </c>
      <c r="D145" s="137">
        <v>135</v>
      </c>
      <c r="E145" s="138"/>
      <c r="F145" s="14">
        <v>136</v>
      </c>
      <c r="G145" s="14">
        <v>138</v>
      </c>
      <c r="H145" s="14">
        <v>138</v>
      </c>
      <c r="I145" s="14">
        <v>139</v>
      </c>
      <c r="J145" s="137">
        <v>91</v>
      </c>
      <c r="K145" s="138"/>
      <c r="L145" s="14">
        <v>91</v>
      </c>
      <c r="M145" s="14">
        <v>91</v>
      </c>
      <c r="N145" s="14">
        <v>91</v>
      </c>
      <c r="O145" s="14">
        <v>92</v>
      </c>
      <c r="P145" s="137">
        <v>92</v>
      </c>
      <c r="Q145" s="138"/>
      <c r="R145" s="14">
        <v>93</v>
      </c>
      <c r="S145" s="15" t="s">
        <v>93</v>
      </c>
    </row>
    <row r="146" spans="1:19" x14ac:dyDescent="0.25">
      <c r="A146" s="139">
        <v>14</v>
      </c>
      <c r="B146" s="3">
        <v>59.3</v>
      </c>
      <c r="C146" s="3">
        <v>60.2</v>
      </c>
      <c r="D146" s="142">
        <v>61.8</v>
      </c>
      <c r="E146" s="143"/>
      <c r="F146" s="3">
        <v>63.5</v>
      </c>
      <c r="G146" s="3">
        <v>65.2</v>
      </c>
      <c r="H146" s="3">
        <v>66.8</v>
      </c>
      <c r="I146" s="3">
        <v>67.7</v>
      </c>
      <c r="J146" s="142">
        <v>59.3</v>
      </c>
      <c r="K146" s="143"/>
      <c r="L146" s="3">
        <v>60.2</v>
      </c>
      <c r="M146" s="3">
        <v>61.8</v>
      </c>
      <c r="N146" s="3">
        <v>63.5</v>
      </c>
      <c r="O146" s="3">
        <v>65.2</v>
      </c>
      <c r="P146" s="142">
        <v>66.8</v>
      </c>
      <c r="Q146" s="143"/>
      <c r="R146" s="3">
        <v>67.7</v>
      </c>
      <c r="S146" s="4" t="s">
        <v>162</v>
      </c>
    </row>
    <row r="147" spans="1:19" x14ac:dyDescent="0.25">
      <c r="A147" s="140"/>
      <c r="B147" s="6">
        <v>105</v>
      </c>
      <c r="C147" s="6">
        <v>106</v>
      </c>
      <c r="D147" s="144">
        <v>107</v>
      </c>
      <c r="E147" s="145"/>
      <c r="F147" s="6">
        <v>108</v>
      </c>
      <c r="G147" s="6">
        <v>109</v>
      </c>
      <c r="H147" s="6">
        <v>109</v>
      </c>
      <c r="I147" s="6">
        <v>109</v>
      </c>
      <c r="J147" s="144">
        <v>63</v>
      </c>
      <c r="K147" s="145"/>
      <c r="L147" s="6">
        <v>63</v>
      </c>
      <c r="M147" s="6">
        <v>64</v>
      </c>
      <c r="N147" s="6">
        <v>65</v>
      </c>
      <c r="O147" s="6">
        <v>66</v>
      </c>
      <c r="P147" s="144">
        <v>66</v>
      </c>
      <c r="Q147" s="145"/>
      <c r="R147" s="6">
        <v>66</v>
      </c>
      <c r="S147" s="7" t="s">
        <v>163</v>
      </c>
    </row>
    <row r="148" spans="1:19" x14ac:dyDescent="0.25">
      <c r="A148" s="140"/>
      <c r="B148" s="10">
        <v>118</v>
      </c>
      <c r="C148" s="10">
        <v>118</v>
      </c>
      <c r="D148" s="146">
        <v>120</v>
      </c>
      <c r="E148" s="147"/>
      <c r="F148" s="10">
        <v>122</v>
      </c>
      <c r="G148" s="10">
        <v>123</v>
      </c>
      <c r="H148" s="10">
        <v>123</v>
      </c>
      <c r="I148" s="10">
        <v>123</v>
      </c>
      <c r="J148" s="146">
        <v>76</v>
      </c>
      <c r="K148" s="147"/>
      <c r="L148" s="10">
        <v>76</v>
      </c>
      <c r="M148" s="10">
        <v>76</v>
      </c>
      <c r="N148" s="10">
        <v>76</v>
      </c>
      <c r="O148" s="10">
        <v>77</v>
      </c>
      <c r="P148" s="146">
        <v>77</v>
      </c>
      <c r="Q148" s="147"/>
      <c r="R148" s="10">
        <v>77</v>
      </c>
      <c r="S148" s="11" t="s">
        <v>127</v>
      </c>
    </row>
    <row r="149" spans="1:19" x14ac:dyDescent="0.25">
      <c r="A149" s="140"/>
      <c r="B149" s="12">
        <v>123</v>
      </c>
      <c r="C149" s="12">
        <v>123</v>
      </c>
      <c r="D149" s="135">
        <v>124</v>
      </c>
      <c r="E149" s="136"/>
      <c r="F149" s="12">
        <v>125</v>
      </c>
      <c r="G149" s="12">
        <v>126</v>
      </c>
      <c r="H149" s="12">
        <v>127</v>
      </c>
      <c r="I149" s="12">
        <v>127</v>
      </c>
      <c r="J149" s="135">
        <v>80</v>
      </c>
      <c r="K149" s="136"/>
      <c r="L149" s="12">
        <v>80</v>
      </c>
      <c r="M149" s="12">
        <v>80</v>
      </c>
      <c r="N149" s="12">
        <v>80</v>
      </c>
      <c r="O149" s="12">
        <v>81</v>
      </c>
      <c r="P149" s="135">
        <v>81</v>
      </c>
      <c r="Q149" s="136"/>
      <c r="R149" s="12">
        <v>82</v>
      </c>
      <c r="S149" s="13" t="s">
        <v>164</v>
      </c>
    </row>
    <row r="150" spans="1:19" x14ac:dyDescent="0.25">
      <c r="A150" s="141"/>
      <c r="B150" s="14">
        <v>135</v>
      </c>
      <c r="C150" s="14">
        <v>135</v>
      </c>
      <c r="D150" s="137">
        <v>136</v>
      </c>
      <c r="E150" s="138"/>
      <c r="F150" s="14">
        <v>137</v>
      </c>
      <c r="G150" s="14">
        <v>138</v>
      </c>
      <c r="H150" s="14">
        <v>139</v>
      </c>
      <c r="I150" s="14">
        <v>139</v>
      </c>
      <c r="J150" s="137">
        <v>92</v>
      </c>
      <c r="K150" s="138"/>
      <c r="L150" s="14">
        <v>92</v>
      </c>
      <c r="M150" s="14">
        <v>92</v>
      </c>
      <c r="N150" s="14">
        <v>92</v>
      </c>
      <c r="O150" s="14">
        <v>93</v>
      </c>
      <c r="P150" s="137">
        <v>93</v>
      </c>
      <c r="Q150" s="138"/>
      <c r="R150" s="14">
        <v>94</v>
      </c>
      <c r="S150" s="15" t="s">
        <v>93</v>
      </c>
    </row>
    <row r="151" spans="1:19" x14ac:dyDescent="0.25">
      <c r="A151" s="139">
        <v>15</v>
      </c>
      <c r="B151" s="3">
        <v>59.7</v>
      </c>
      <c r="C151" s="3">
        <v>60.6</v>
      </c>
      <c r="D151" s="142">
        <v>62.2</v>
      </c>
      <c r="E151" s="143"/>
      <c r="F151" s="3">
        <v>63.9</v>
      </c>
      <c r="G151" s="3">
        <v>65.599999999999994</v>
      </c>
      <c r="H151" s="3">
        <v>67.2</v>
      </c>
      <c r="I151" s="3">
        <v>68.099999999999994</v>
      </c>
      <c r="J151" s="142">
        <v>59.7</v>
      </c>
      <c r="K151" s="143"/>
      <c r="L151" s="3">
        <v>60.6</v>
      </c>
      <c r="M151" s="3">
        <v>62.2</v>
      </c>
      <c r="N151" s="3">
        <v>63.9</v>
      </c>
      <c r="O151" s="3">
        <v>65.599999999999994</v>
      </c>
      <c r="P151" s="142">
        <v>67.2</v>
      </c>
      <c r="Q151" s="143"/>
      <c r="R151" s="3">
        <v>68.099999999999994</v>
      </c>
      <c r="S151" s="4" t="s">
        <v>162</v>
      </c>
    </row>
    <row r="152" spans="1:19" x14ac:dyDescent="0.25">
      <c r="A152" s="140"/>
      <c r="B152" s="6">
        <v>105</v>
      </c>
      <c r="C152" s="6">
        <v>106</v>
      </c>
      <c r="D152" s="144">
        <v>107</v>
      </c>
      <c r="E152" s="145"/>
      <c r="F152" s="6">
        <v>108</v>
      </c>
      <c r="G152" s="6">
        <v>109</v>
      </c>
      <c r="H152" s="6">
        <v>109</v>
      </c>
      <c r="I152" s="6">
        <v>109</v>
      </c>
      <c r="J152" s="144">
        <v>64</v>
      </c>
      <c r="K152" s="145"/>
      <c r="L152" s="6">
        <v>64</v>
      </c>
      <c r="M152" s="6">
        <v>64</v>
      </c>
      <c r="N152" s="6">
        <v>65</v>
      </c>
      <c r="O152" s="6">
        <v>66</v>
      </c>
      <c r="P152" s="144">
        <v>67</v>
      </c>
      <c r="Q152" s="145"/>
      <c r="R152" s="6">
        <v>67</v>
      </c>
      <c r="S152" s="7" t="s">
        <v>163</v>
      </c>
    </row>
    <row r="153" spans="1:19" x14ac:dyDescent="0.25">
      <c r="A153" s="140"/>
      <c r="B153" s="10">
        <v>118</v>
      </c>
      <c r="C153" s="10">
        <v>119</v>
      </c>
      <c r="D153" s="146">
        <v>121</v>
      </c>
      <c r="E153" s="147"/>
      <c r="F153" s="10">
        <v>122</v>
      </c>
      <c r="G153" s="10">
        <v>123</v>
      </c>
      <c r="H153" s="10">
        <v>123</v>
      </c>
      <c r="I153" s="10">
        <v>124</v>
      </c>
      <c r="J153" s="146">
        <v>76</v>
      </c>
      <c r="K153" s="147"/>
      <c r="L153" s="10">
        <v>76</v>
      </c>
      <c r="M153" s="10">
        <v>76</v>
      </c>
      <c r="N153" s="10">
        <v>77</v>
      </c>
      <c r="O153" s="10">
        <v>77</v>
      </c>
      <c r="P153" s="146">
        <v>78</v>
      </c>
      <c r="Q153" s="147"/>
      <c r="R153" s="10">
        <v>78</v>
      </c>
      <c r="S153" s="11" t="s">
        <v>127</v>
      </c>
    </row>
    <row r="154" spans="1:19" x14ac:dyDescent="0.25">
      <c r="A154" s="140"/>
      <c r="B154" s="12">
        <v>124</v>
      </c>
      <c r="C154" s="12">
        <v>124</v>
      </c>
      <c r="D154" s="135">
        <v>125</v>
      </c>
      <c r="E154" s="136"/>
      <c r="F154" s="12">
        <v>126</v>
      </c>
      <c r="G154" s="12">
        <v>127</v>
      </c>
      <c r="H154" s="12">
        <v>127</v>
      </c>
      <c r="I154" s="12">
        <v>128</v>
      </c>
      <c r="J154" s="135">
        <v>80</v>
      </c>
      <c r="K154" s="136"/>
      <c r="L154" s="12">
        <v>80</v>
      </c>
      <c r="M154" s="12">
        <v>80</v>
      </c>
      <c r="N154" s="12">
        <v>81</v>
      </c>
      <c r="O154" s="12">
        <v>82</v>
      </c>
      <c r="P154" s="135">
        <v>82</v>
      </c>
      <c r="Q154" s="136"/>
      <c r="R154" s="12">
        <v>82</v>
      </c>
      <c r="S154" s="13" t="s">
        <v>164</v>
      </c>
    </row>
    <row r="155" spans="1:19" x14ac:dyDescent="0.25">
      <c r="A155" s="141"/>
      <c r="B155" s="14">
        <v>136</v>
      </c>
      <c r="C155" s="14">
        <v>136</v>
      </c>
      <c r="D155" s="137">
        <v>137</v>
      </c>
      <c r="E155" s="138"/>
      <c r="F155" s="14">
        <v>138</v>
      </c>
      <c r="G155" s="14">
        <v>139</v>
      </c>
      <c r="H155" s="14">
        <v>139</v>
      </c>
      <c r="I155" s="14">
        <v>140</v>
      </c>
      <c r="J155" s="137">
        <v>92</v>
      </c>
      <c r="K155" s="138"/>
      <c r="L155" s="14">
        <v>92</v>
      </c>
      <c r="M155" s="14">
        <v>92</v>
      </c>
      <c r="N155" s="14">
        <v>93</v>
      </c>
      <c r="O155" s="14">
        <v>94</v>
      </c>
      <c r="P155" s="137">
        <v>94</v>
      </c>
      <c r="Q155" s="138"/>
      <c r="R155" s="14">
        <v>94</v>
      </c>
      <c r="S155" s="15" t="s">
        <v>93</v>
      </c>
    </row>
    <row r="156" spans="1:19" x14ac:dyDescent="0.25">
      <c r="A156" s="139">
        <v>16</v>
      </c>
      <c r="B156" s="3">
        <v>59.9</v>
      </c>
      <c r="C156" s="3">
        <v>60.8</v>
      </c>
      <c r="D156" s="142">
        <v>62.4</v>
      </c>
      <c r="E156" s="143"/>
      <c r="F156" s="3">
        <v>64.099999999999994</v>
      </c>
      <c r="G156" s="3">
        <v>65.8</v>
      </c>
      <c r="H156" s="3">
        <v>67.3</v>
      </c>
      <c r="I156" s="3">
        <v>68.3</v>
      </c>
      <c r="J156" s="142">
        <v>59.9</v>
      </c>
      <c r="K156" s="143"/>
      <c r="L156" s="3">
        <v>60.8</v>
      </c>
      <c r="M156" s="3">
        <v>62.4</v>
      </c>
      <c r="N156" s="3">
        <v>64.099999999999994</v>
      </c>
      <c r="O156" s="3">
        <v>65.8</v>
      </c>
      <c r="P156" s="142">
        <v>67.3</v>
      </c>
      <c r="Q156" s="143"/>
      <c r="R156" s="3">
        <v>68.3</v>
      </c>
      <c r="S156" s="4" t="s">
        <v>162</v>
      </c>
    </row>
    <row r="157" spans="1:19" x14ac:dyDescent="0.25">
      <c r="A157" s="140"/>
      <c r="B157" s="6">
        <v>106</v>
      </c>
      <c r="C157" s="6">
        <v>107</v>
      </c>
      <c r="D157" s="144">
        <v>108</v>
      </c>
      <c r="E157" s="145"/>
      <c r="F157" s="6">
        <v>109</v>
      </c>
      <c r="G157" s="6">
        <v>109</v>
      </c>
      <c r="H157" s="6">
        <v>110</v>
      </c>
      <c r="I157" s="6">
        <v>110</v>
      </c>
      <c r="J157" s="144">
        <v>64</v>
      </c>
      <c r="K157" s="145"/>
      <c r="L157" s="6">
        <v>64</v>
      </c>
      <c r="M157" s="6">
        <v>65</v>
      </c>
      <c r="N157" s="6">
        <v>66</v>
      </c>
      <c r="O157" s="6">
        <v>66</v>
      </c>
      <c r="P157" s="144">
        <v>67</v>
      </c>
      <c r="Q157" s="145"/>
      <c r="R157" s="6">
        <v>67</v>
      </c>
      <c r="S157" s="7" t="s">
        <v>163</v>
      </c>
    </row>
    <row r="158" spans="1:19" x14ac:dyDescent="0.25">
      <c r="A158" s="140"/>
      <c r="B158" s="10">
        <v>119</v>
      </c>
      <c r="C158" s="10">
        <v>120</v>
      </c>
      <c r="D158" s="146">
        <v>122</v>
      </c>
      <c r="E158" s="147"/>
      <c r="F158" s="10">
        <v>123</v>
      </c>
      <c r="G158" s="10">
        <v>124</v>
      </c>
      <c r="H158" s="10">
        <v>124</v>
      </c>
      <c r="I158" s="10">
        <v>124</v>
      </c>
      <c r="J158" s="146">
        <v>76</v>
      </c>
      <c r="K158" s="147"/>
      <c r="L158" s="10">
        <v>76</v>
      </c>
      <c r="M158" s="10">
        <v>76</v>
      </c>
      <c r="N158" s="10">
        <v>77</v>
      </c>
      <c r="O158" s="10">
        <v>78</v>
      </c>
      <c r="P158" s="146">
        <v>78</v>
      </c>
      <c r="Q158" s="147"/>
      <c r="R158" s="10">
        <v>78</v>
      </c>
      <c r="S158" s="11" t="s">
        <v>127</v>
      </c>
    </row>
    <row r="159" spans="1:19" x14ac:dyDescent="0.25">
      <c r="A159" s="140"/>
      <c r="B159" s="12">
        <v>124</v>
      </c>
      <c r="C159" s="12">
        <v>125</v>
      </c>
      <c r="D159" s="135">
        <v>125</v>
      </c>
      <c r="E159" s="136"/>
      <c r="F159" s="12">
        <v>127</v>
      </c>
      <c r="G159" s="12">
        <v>127</v>
      </c>
      <c r="H159" s="12">
        <v>128</v>
      </c>
      <c r="I159" s="12">
        <v>128</v>
      </c>
      <c r="J159" s="135">
        <v>80</v>
      </c>
      <c r="K159" s="136"/>
      <c r="L159" s="12">
        <v>80</v>
      </c>
      <c r="M159" s="12">
        <v>80</v>
      </c>
      <c r="N159" s="12">
        <v>81</v>
      </c>
      <c r="O159" s="12">
        <v>82</v>
      </c>
      <c r="P159" s="135">
        <v>82</v>
      </c>
      <c r="Q159" s="136"/>
      <c r="R159" s="12">
        <v>82</v>
      </c>
      <c r="S159" s="13" t="s">
        <v>164</v>
      </c>
    </row>
    <row r="160" spans="1:19" x14ac:dyDescent="0.25">
      <c r="A160" s="141"/>
      <c r="B160" s="14">
        <v>136</v>
      </c>
      <c r="C160" s="14">
        <v>137</v>
      </c>
      <c r="D160" s="137">
        <v>137</v>
      </c>
      <c r="E160" s="138"/>
      <c r="F160" s="14">
        <v>139</v>
      </c>
      <c r="G160" s="14">
        <v>139</v>
      </c>
      <c r="H160" s="14">
        <v>140</v>
      </c>
      <c r="I160" s="14">
        <v>140</v>
      </c>
      <c r="J160" s="137">
        <v>92</v>
      </c>
      <c r="K160" s="138"/>
      <c r="L160" s="14">
        <v>92</v>
      </c>
      <c r="M160" s="14">
        <v>92</v>
      </c>
      <c r="N160" s="14">
        <v>93</v>
      </c>
      <c r="O160" s="14">
        <v>94</v>
      </c>
      <c r="P160" s="137">
        <v>94</v>
      </c>
      <c r="Q160" s="138"/>
      <c r="R160" s="14">
        <v>94</v>
      </c>
      <c r="S160" s="15" t="s">
        <v>93</v>
      </c>
    </row>
    <row r="161" spans="1:19" x14ac:dyDescent="0.25">
      <c r="A161" s="139">
        <v>17</v>
      </c>
      <c r="B161" s="3">
        <v>60</v>
      </c>
      <c r="C161" s="3">
        <v>60.9</v>
      </c>
      <c r="D161" s="142">
        <v>62.5</v>
      </c>
      <c r="E161" s="143"/>
      <c r="F161" s="3">
        <v>64.2</v>
      </c>
      <c r="G161" s="3">
        <v>65.900000000000006</v>
      </c>
      <c r="H161" s="3">
        <v>67.400000000000006</v>
      </c>
      <c r="I161" s="3">
        <v>68.400000000000006</v>
      </c>
      <c r="J161" s="142">
        <v>60</v>
      </c>
      <c r="K161" s="143"/>
      <c r="L161" s="3">
        <v>60.9</v>
      </c>
      <c r="M161" s="3">
        <v>62.5</v>
      </c>
      <c r="N161" s="3">
        <v>64.2</v>
      </c>
      <c r="O161" s="3">
        <v>65.900000000000006</v>
      </c>
      <c r="P161" s="142">
        <v>67.400000000000006</v>
      </c>
      <c r="Q161" s="143"/>
      <c r="R161" s="3">
        <v>68.400000000000006</v>
      </c>
      <c r="S161" s="4" t="s">
        <v>162</v>
      </c>
    </row>
    <row r="162" spans="1:19" x14ac:dyDescent="0.25">
      <c r="A162" s="140"/>
      <c r="B162" s="6">
        <v>107</v>
      </c>
      <c r="C162" s="6">
        <v>108</v>
      </c>
      <c r="D162" s="144">
        <v>109</v>
      </c>
      <c r="E162" s="145"/>
      <c r="F162" s="6">
        <v>110</v>
      </c>
      <c r="G162" s="6">
        <v>110</v>
      </c>
      <c r="H162" s="6">
        <v>110</v>
      </c>
      <c r="I162" s="6">
        <v>111</v>
      </c>
      <c r="J162" s="144">
        <v>64</v>
      </c>
      <c r="K162" s="145"/>
      <c r="L162" s="6">
        <v>64</v>
      </c>
      <c r="M162" s="6">
        <v>65</v>
      </c>
      <c r="N162" s="6">
        <v>66</v>
      </c>
      <c r="O162" s="6">
        <v>66</v>
      </c>
      <c r="P162" s="144">
        <v>66</v>
      </c>
      <c r="Q162" s="145"/>
      <c r="R162" s="6">
        <v>67</v>
      </c>
      <c r="S162" s="7" t="s">
        <v>163</v>
      </c>
    </row>
    <row r="163" spans="1:19" x14ac:dyDescent="0.25">
      <c r="A163" s="140"/>
      <c r="B163" s="10">
        <v>120</v>
      </c>
      <c r="C163" s="10">
        <v>121</v>
      </c>
      <c r="D163" s="146">
        <v>123</v>
      </c>
      <c r="E163" s="147"/>
      <c r="F163" s="10">
        <v>124</v>
      </c>
      <c r="G163" s="10">
        <v>124</v>
      </c>
      <c r="H163" s="10">
        <v>125</v>
      </c>
      <c r="I163" s="10">
        <v>125</v>
      </c>
      <c r="J163" s="146">
        <v>76</v>
      </c>
      <c r="K163" s="147"/>
      <c r="L163" s="10">
        <v>76</v>
      </c>
      <c r="M163" s="10">
        <v>77</v>
      </c>
      <c r="N163" s="10">
        <v>77</v>
      </c>
      <c r="O163" s="10">
        <v>78</v>
      </c>
      <c r="P163" s="146">
        <v>78</v>
      </c>
      <c r="Q163" s="147"/>
      <c r="R163" s="10">
        <v>78</v>
      </c>
      <c r="S163" s="11" t="s">
        <v>127</v>
      </c>
    </row>
    <row r="164" spans="1:19" x14ac:dyDescent="0.25">
      <c r="A164" s="140"/>
      <c r="B164" s="12">
        <v>125</v>
      </c>
      <c r="C164" s="12">
        <v>125</v>
      </c>
      <c r="D164" s="135">
        <v>126</v>
      </c>
      <c r="E164" s="136"/>
      <c r="F164" s="12">
        <v>127</v>
      </c>
      <c r="G164" s="12">
        <v>128</v>
      </c>
      <c r="H164" s="12">
        <v>128</v>
      </c>
      <c r="I164" s="12">
        <v>128</v>
      </c>
      <c r="J164" s="135">
        <v>80</v>
      </c>
      <c r="K164" s="136"/>
      <c r="L164" s="12">
        <v>80</v>
      </c>
      <c r="M164" s="12">
        <v>80</v>
      </c>
      <c r="N164" s="12">
        <v>81</v>
      </c>
      <c r="O164" s="12">
        <v>82</v>
      </c>
      <c r="P164" s="135">
        <v>82</v>
      </c>
      <c r="Q164" s="136"/>
      <c r="R164" s="12">
        <v>82</v>
      </c>
      <c r="S164" s="13" t="s">
        <v>164</v>
      </c>
    </row>
    <row r="165" spans="1:19" x14ac:dyDescent="0.25">
      <c r="A165" s="141"/>
      <c r="B165" s="14">
        <v>137</v>
      </c>
      <c r="C165" s="14">
        <v>137</v>
      </c>
      <c r="D165" s="137">
        <v>138</v>
      </c>
      <c r="E165" s="138"/>
      <c r="F165" s="14">
        <v>139</v>
      </c>
      <c r="G165" s="14">
        <v>140</v>
      </c>
      <c r="H165" s="14">
        <v>140</v>
      </c>
      <c r="I165" s="14">
        <v>140</v>
      </c>
      <c r="J165" s="137">
        <v>92</v>
      </c>
      <c r="K165" s="138"/>
      <c r="L165" s="14">
        <v>92</v>
      </c>
      <c r="M165" s="14">
        <v>92</v>
      </c>
      <c r="N165" s="14">
        <v>93</v>
      </c>
      <c r="O165" s="14">
        <v>94</v>
      </c>
      <c r="P165" s="137">
        <v>94</v>
      </c>
      <c r="Q165" s="138"/>
      <c r="R165" s="14">
        <v>94</v>
      </c>
      <c r="S165" s="15" t="s">
        <v>93</v>
      </c>
    </row>
    <row r="166" spans="1:19" ht="31.15" customHeight="1" x14ac:dyDescent="0.25">
      <c r="A166" s="132" t="s">
        <v>171</v>
      </c>
      <c r="B166" s="133"/>
      <c r="C166" s="133"/>
      <c r="D166" s="133"/>
      <c r="E166" s="133"/>
      <c r="F166" s="133"/>
      <c r="G166" s="133"/>
      <c r="H166" s="133"/>
      <c r="I166" s="133"/>
      <c r="J166" s="133"/>
      <c r="K166" s="133"/>
      <c r="L166" s="133"/>
      <c r="M166" s="133"/>
      <c r="N166" s="133"/>
      <c r="O166" s="133"/>
      <c r="P166" s="133"/>
      <c r="Q166" s="133"/>
      <c r="R166" s="134"/>
    </row>
  </sheetData>
  <mergeCells count="528">
    <mergeCell ref="A1:A2"/>
    <mergeCell ref="B1:I1"/>
    <mergeCell ref="J1:R1"/>
    <mergeCell ref="S1:S2"/>
    <mergeCell ref="E2:F2"/>
    <mergeCell ref="K2:L2"/>
    <mergeCell ref="Q2:R2"/>
    <mergeCell ref="E6:F6"/>
    <mergeCell ref="K6:L6"/>
    <mergeCell ref="Q6:R6"/>
    <mergeCell ref="E7:F7"/>
    <mergeCell ref="K7:L7"/>
    <mergeCell ref="Q7:R7"/>
    <mergeCell ref="A3:A7"/>
    <mergeCell ref="E3:F3"/>
    <mergeCell ref="K3:L3"/>
    <mergeCell ref="Q3:R3"/>
    <mergeCell ref="E4:F4"/>
    <mergeCell ref="K4:L4"/>
    <mergeCell ref="Q4:R4"/>
    <mergeCell ref="E5:F5"/>
    <mergeCell ref="K5:L5"/>
    <mergeCell ref="Q5:R5"/>
    <mergeCell ref="E11:F11"/>
    <mergeCell ref="K11:L11"/>
    <mergeCell ref="Q11:R11"/>
    <mergeCell ref="E12:F12"/>
    <mergeCell ref="K12:L12"/>
    <mergeCell ref="Q12:R12"/>
    <mergeCell ref="A8:A12"/>
    <mergeCell ref="E8:F8"/>
    <mergeCell ref="K8:L8"/>
    <mergeCell ref="Q8:R8"/>
    <mergeCell ref="E9:F9"/>
    <mergeCell ref="K9:L9"/>
    <mergeCell ref="Q9:R9"/>
    <mergeCell ref="E10:F10"/>
    <mergeCell ref="K10:L10"/>
    <mergeCell ref="Q10:R10"/>
    <mergeCell ref="E16:F16"/>
    <mergeCell ref="K16:L16"/>
    <mergeCell ref="Q16:R16"/>
    <mergeCell ref="E17:F17"/>
    <mergeCell ref="K17:L17"/>
    <mergeCell ref="Q17:R17"/>
    <mergeCell ref="A13:A17"/>
    <mergeCell ref="E13:F13"/>
    <mergeCell ref="K13:L13"/>
    <mergeCell ref="Q13:R13"/>
    <mergeCell ref="E14:F14"/>
    <mergeCell ref="K14:L14"/>
    <mergeCell ref="Q14:R14"/>
    <mergeCell ref="E15:F15"/>
    <mergeCell ref="K15:L15"/>
    <mergeCell ref="Q15:R15"/>
    <mergeCell ref="E21:F21"/>
    <mergeCell ref="K21:L21"/>
    <mergeCell ref="Q21:R21"/>
    <mergeCell ref="E22:F22"/>
    <mergeCell ref="K22:L22"/>
    <mergeCell ref="Q22:R22"/>
    <mergeCell ref="A18:A22"/>
    <mergeCell ref="E18:F18"/>
    <mergeCell ref="K18:L18"/>
    <mergeCell ref="Q18:R18"/>
    <mergeCell ref="E19:F19"/>
    <mergeCell ref="K19:L19"/>
    <mergeCell ref="Q19:R19"/>
    <mergeCell ref="E20:F20"/>
    <mergeCell ref="K20:L20"/>
    <mergeCell ref="Q20:R20"/>
    <mergeCell ref="E26:F26"/>
    <mergeCell ref="K26:L26"/>
    <mergeCell ref="Q26:R26"/>
    <mergeCell ref="E27:F27"/>
    <mergeCell ref="K27:L27"/>
    <mergeCell ref="Q27:R27"/>
    <mergeCell ref="A23:A27"/>
    <mergeCell ref="E23:F23"/>
    <mergeCell ref="K23:L23"/>
    <mergeCell ref="Q23:R23"/>
    <mergeCell ref="E24:F24"/>
    <mergeCell ref="K24:L24"/>
    <mergeCell ref="Q24:R24"/>
    <mergeCell ref="E25:F25"/>
    <mergeCell ref="K25:L25"/>
    <mergeCell ref="Q25:R25"/>
    <mergeCell ref="E31:F31"/>
    <mergeCell ref="K31:L31"/>
    <mergeCell ref="Q31:R31"/>
    <mergeCell ref="E32:F32"/>
    <mergeCell ref="K32:L32"/>
    <mergeCell ref="Q32:R32"/>
    <mergeCell ref="A28:A32"/>
    <mergeCell ref="E28:F28"/>
    <mergeCell ref="K28:L28"/>
    <mergeCell ref="Q28:R28"/>
    <mergeCell ref="E29:F29"/>
    <mergeCell ref="K29:L29"/>
    <mergeCell ref="Q29:R29"/>
    <mergeCell ref="E30:F30"/>
    <mergeCell ref="K30:L30"/>
    <mergeCell ref="Q30:R30"/>
    <mergeCell ref="E36:F36"/>
    <mergeCell ref="K36:L36"/>
    <mergeCell ref="Q36:R36"/>
    <mergeCell ref="E37:F37"/>
    <mergeCell ref="K37:L37"/>
    <mergeCell ref="Q37:R37"/>
    <mergeCell ref="A33:A37"/>
    <mergeCell ref="E33:F33"/>
    <mergeCell ref="K33:L33"/>
    <mergeCell ref="Q33:R33"/>
    <mergeCell ref="E34:F34"/>
    <mergeCell ref="K34:L34"/>
    <mergeCell ref="Q34:R34"/>
    <mergeCell ref="E35:F35"/>
    <mergeCell ref="K35:L35"/>
    <mergeCell ref="Q35:R35"/>
    <mergeCell ref="E41:F41"/>
    <mergeCell ref="K41:L41"/>
    <mergeCell ref="Q41:R41"/>
    <mergeCell ref="E42:F42"/>
    <mergeCell ref="K42:L42"/>
    <mergeCell ref="Q42:R42"/>
    <mergeCell ref="A38:A42"/>
    <mergeCell ref="E38:F38"/>
    <mergeCell ref="K38:L38"/>
    <mergeCell ref="Q38:R38"/>
    <mergeCell ref="E39:F39"/>
    <mergeCell ref="K39:L39"/>
    <mergeCell ref="Q39:R39"/>
    <mergeCell ref="E40:F40"/>
    <mergeCell ref="K40:L40"/>
    <mergeCell ref="Q40:R40"/>
    <mergeCell ref="E46:F46"/>
    <mergeCell ref="K46:L46"/>
    <mergeCell ref="Q46:R46"/>
    <mergeCell ref="E47:F47"/>
    <mergeCell ref="K47:L47"/>
    <mergeCell ref="Q47:R47"/>
    <mergeCell ref="A43:A47"/>
    <mergeCell ref="E43:F43"/>
    <mergeCell ref="K43:L43"/>
    <mergeCell ref="Q43:R43"/>
    <mergeCell ref="E44:F44"/>
    <mergeCell ref="K44:L44"/>
    <mergeCell ref="Q44:R44"/>
    <mergeCell ref="E45:F45"/>
    <mergeCell ref="K45:L45"/>
    <mergeCell ref="Q45:R45"/>
    <mergeCell ref="E51:F51"/>
    <mergeCell ref="K51:L51"/>
    <mergeCell ref="Q51:R51"/>
    <mergeCell ref="E52:F52"/>
    <mergeCell ref="K52:L52"/>
    <mergeCell ref="Q52:R52"/>
    <mergeCell ref="A48:A52"/>
    <mergeCell ref="E48:F48"/>
    <mergeCell ref="K48:L48"/>
    <mergeCell ref="Q48:R48"/>
    <mergeCell ref="E49:F49"/>
    <mergeCell ref="K49:L49"/>
    <mergeCell ref="Q49:R49"/>
    <mergeCell ref="E50:F50"/>
    <mergeCell ref="K50:L50"/>
    <mergeCell ref="Q50:R50"/>
    <mergeCell ref="E56:F56"/>
    <mergeCell ref="K56:L56"/>
    <mergeCell ref="Q56:R56"/>
    <mergeCell ref="E57:F57"/>
    <mergeCell ref="K57:L57"/>
    <mergeCell ref="Q57:R57"/>
    <mergeCell ref="A53:A57"/>
    <mergeCell ref="E53:F53"/>
    <mergeCell ref="K53:L53"/>
    <mergeCell ref="Q53:R53"/>
    <mergeCell ref="E54:F54"/>
    <mergeCell ref="K54:L54"/>
    <mergeCell ref="Q54:R54"/>
    <mergeCell ref="E55:F55"/>
    <mergeCell ref="K55:L55"/>
    <mergeCell ref="Q55:R55"/>
    <mergeCell ref="E61:F61"/>
    <mergeCell ref="K61:L61"/>
    <mergeCell ref="Q61:R61"/>
    <mergeCell ref="E62:F62"/>
    <mergeCell ref="K62:L62"/>
    <mergeCell ref="Q62:R62"/>
    <mergeCell ref="A58:A62"/>
    <mergeCell ref="E58:F58"/>
    <mergeCell ref="K58:L58"/>
    <mergeCell ref="Q58:R58"/>
    <mergeCell ref="E59:F59"/>
    <mergeCell ref="K59:L59"/>
    <mergeCell ref="Q59:R59"/>
    <mergeCell ref="E60:F60"/>
    <mergeCell ref="K60:L60"/>
    <mergeCell ref="Q60:R60"/>
    <mergeCell ref="E66:F66"/>
    <mergeCell ref="K66:L66"/>
    <mergeCell ref="Q66:R66"/>
    <mergeCell ref="E67:F67"/>
    <mergeCell ref="K67:L67"/>
    <mergeCell ref="Q67:R67"/>
    <mergeCell ref="A63:A67"/>
    <mergeCell ref="E63:F63"/>
    <mergeCell ref="K63:L63"/>
    <mergeCell ref="Q63:R63"/>
    <mergeCell ref="E64:F64"/>
    <mergeCell ref="K64:L64"/>
    <mergeCell ref="Q64:R64"/>
    <mergeCell ref="E65:F65"/>
    <mergeCell ref="K65:L65"/>
    <mergeCell ref="Q65:R65"/>
    <mergeCell ref="E71:F71"/>
    <mergeCell ref="K71:L71"/>
    <mergeCell ref="Q71:R71"/>
    <mergeCell ref="E72:F72"/>
    <mergeCell ref="K72:L72"/>
    <mergeCell ref="Q72:R72"/>
    <mergeCell ref="A68:A72"/>
    <mergeCell ref="E68:F68"/>
    <mergeCell ref="K68:L68"/>
    <mergeCell ref="Q68:R68"/>
    <mergeCell ref="E69:F69"/>
    <mergeCell ref="K69:L69"/>
    <mergeCell ref="Q69:R69"/>
    <mergeCell ref="E70:F70"/>
    <mergeCell ref="K70:L70"/>
    <mergeCell ref="Q70:R70"/>
    <mergeCell ref="E76:F76"/>
    <mergeCell ref="K76:L76"/>
    <mergeCell ref="Q76:R76"/>
    <mergeCell ref="E77:F77"/>
    <mergeCell ref="K77:L77"/>
    <mergeCell ref="Q77:R77"/>
    <mergeCell ref="A73:A77"/>
    <mergeCell ref="E73:F73"/>
    <mergeCell ref="K73:L73"/>
    <mergeCell ref="Q73:R73"/>
    <mergeCell ref="E74:F74"/>
    <mergeCell ref="K74:L74"/>
    <mergeCell ref="Q74:R74"/>
    <mergeCell ref="E75:F75"/>
    <mergeCell ref="K75:L75"/>
    <mergeCell ref="Q75:R75"/>
    <mergeCell ref="A83:R83"/>
    <mergeCell ref="A84:A85"/>
    <mergeCell ref="B84:I84"/>
    <mergeCell ref="J84:R84"/>
    <mergeCell ref="S84:S85"/>
    <mergeCell ref="D85:E85"/>
    <mergeCell ref="J85:K85"/>
    <mergeCell ref="P85:Q85"/>
    <mergeCell ref="E81:F81"/>
    <mergeCell ref="K81:L81"/>
    <mergeCell ref="Q81:R81"/>
    <mergeCell ref="E82:F82"/>
    <mergeCell ref="K82:L82"/>
    <mergeCell ref="Q82:R82"/>
    <mergeCell ref="A78:A82"/>
    <mergeCell ref="E78:F78"/>
    <mergeCell ref="K78:L78"/>
    <mergeCell ref="Q78:R78"/>
    <mergeCell ref="E79:F79"/>
    <mergeCell ref="K79:L79"/>
    <mergeCell ref="Q79:R79"/>
    <mergeCell ref="E80:F80"/>
    <mergeCell ref="K80:L80"/>
    <mergeCell ref="Q80:R80"/>
    <mergeCell ref="D89:E89"/>
    <mergeCell ref="J89:K89"/>
    <mergeCell ref="P89:Q89"/>
    <mergeCell ref="D90:E90"/>
    <mergeCell ref="J90:K90"/>
    <mergeCell ref="P90:Q90"/>
    <mergeCell ref="A86:A90"/>
    <mergeCell ref="D86:E86"/>
    <mergeCell ref="J86:K86"/>
    <mergeCell ref="P86:Q86"/>
    <mergeCell ref="D87:E87"/>
    <mergeCell ref="J87:K87"/>
    <mergeCell ref="P87:Q87"/>
    <mergeCell ref="D88:E88"/>
    <mergeCell ref="J88:K88"/>
    <mergeCell ref="P88:Q88"/>
    <mergeCell ref="D94:E94"/>
    <mergeCell ref="J94:K94"/>
    <mergeCell ref="P94:Q94"/>
    <mergeCell ref="D95:E95"/>
    <mergeCell ref="J95:K95"/>
    <mergeCell ref="P95:Q95"/>
    <mergeCell ref="A91:A95"/>
    <mergeCell ref="D91:E91"/>
    <mergeCell ref="J91:K91"/>
    <mergeCell ref="P91:Q91"/>
    <mergeCell ref="D92:E92"/>
    <mergeCell ref="J92:K92"/>
    <mergeCell ref="P92:Q92"/>
    <mergeCell ref="D93:E93"/>
    <mergeCell ref="J93:K93"/>
    <mergeCell ref="P93:Q93"/>
    <mergeCell ref="D99:E99"/>
    <mergeCell ref="J99:K99"/>
    <mergeCell ref="P99:Q99"/>
    <mergeCell ref="D100:E100"/>
    <mergeCell ref="J100:K100"/>
    <mergeCell ref="P100:Q100"/>
    <mergeCell ref="A96:A100"/>
    <mergeCell ref="D96:E96"/>
    <mergeCell ref="J96:K96"/>
    <mergeCell ref="P96:Q96"/>
    <mergeCell ref="D97:E97"/>
    <mergeCell ref="J97:K97"/>
    <mergeCell ref="P97:Q97"/>
    <mergeCell ref="D98:E98"/>
    <mergeCell ref="J98:K98"/>
    <mergeCell ref="P98:Q98"/>
    <mergeCell ref="D104:E104"/>
    <mergeCell ref="J104:K104"/>
    <mergeCell ref="P104:Q104"/>
    <mergeCell ref="D105:E105"/>
    <mergeCell ref="J105:K105"/>
    <mergeCell ref="P105:Q105"/>
    <mergeCell ref="A101:A105"/>
    <mergeCell ref="D101:E101"/>
    <mergeCell ref="J101:K101"/>
    <mergeCell ref="P101:Q101"/>
    <mergeCell ref="D102:E102"/>
    <mergeCell ref="J102:K102"/>
    <mergeCell ref="P102:Q102"/>
    <mergeCell ref="D103:E103"/>
    <mergeCell ref="J103:K103"/>
    <mergeCell ref="P103:Q103"/>
    <mergeCell ref="D109:E109"/>
    <mergeCell ref="J109:K109"/>
    <mergeCell ref="P109:Q109"/>
    <mergeCell ref="D110:E110"/>
    <mergeCell ref="J110:K110"/>
    <mergeCell ref="P110:Q110"/>
    <mergeCell ref="A106:A110"/>
    <mergeCell ref="D106:E106"/>
    <mergeCell ref="J106:K106"/>
    <mergeCell ref="P106:Q106"/>
    <mergeCell ref="D107:E107"/>
    <mergeCell ref="J107:K107"/>
    <mergeCell ref="P107:Q107"/>
    <mergeCell ref="D108:E108"/>
    <mergeCell ref="J108:K108"/>
    <mergeCell ref="P108:Q108"/>
    <mergeCell ref="D114:E114"/>
    <mergeCell ref="J114:K114"/>
    <mergeCell ref="P114:Q114"/>
    <mergeCell ref="D115:E115"/>
    <mergeCell ref="J115:K115"/>
    <mergeCell ref="P115:Q115"/>
    <mergeCell ref="A111:A115"/>
    <mergeCell ref="D111:E111"/>
    <mergeCell ref="J111:K111"/>
    <mergeCell ref="P111:Q111"/>
    <mergeCell ref="D112:E112"/>
    <mergeCell ref="J112:K112"/>
    <mergeCell ref="P112:Q112"/>
    <mergeCell ref="D113:E113"/>
    <mergeCell ref="J113:K113"/>
    <mergeCell ref="P113:Q113"/>
    <mergeCell ref="D119:E119"/>
    <mergeCell ref="J119:K119"/>
    <mergeCell ref="P119:Q119"/>
    <mergeCell ref="D120:E120"/>
    <mergeCell ref="J120:K120"/>
    <mergeCell ref="P120:Q120"/>
    <mergeCell ref="A116:A120"/>
    <mergeCell ref="D116:E116"/>
    <mergeCell ref="J116:K116"/>
    <mergeCell ref="P116:Q116"/>
    <mergeCell ref="D117:E117"/>
    <mergeCell ref="J117:K117"/>
    <mergeCell ref="P117:Q117"/>
    <mergeCell ref="D118:E118"/>
    <mergeCell ref="J118:K118"/>
    <mergeCell ref="P118:Q118"/>
    <mergeCell ref="D124:E124"/>
    <mergeCell ref="J124:K124"/>
    <mergeCell ref="P124:Q124"/>
    <mergeCell ref="D125:E125"/>
    <mergeCell ref="J125:K125"/>
    <mergeCell ref="P125:Q125"/>
    <mergeCell ref="A121:A125"/>
    <mergeCell ref="D121:E121"/>
    <mergeCell ref="J121:K121"/>
    <mergeCell ref="P121:Q121"/>
    <mergeCell ref="D122:E122"/>
    <mergeCell ref="J122:K122"/>
    <mergeCell ref="P122:Q122"/>
    <mergeCell ref="D123:E123"/>
    <mergeCell ref="J123:K123"/>
    <mergeCell ref="P123:Q123"/>
    <mergeCell ref="D129:E129"/>
    <mergeCell ref="J129:K129"/>
    <mergeCell ref="P129:Q129"/>
    <mergeCell ref="D130:E130"/>
    <mergeCell ref="J130:K130"/>
    <mergeCell ref="P130:Q130"/>
    <mergeCell ref="A126:A130"/>
    <mergeCell ref="D126:E126"/>
    <mergeCell ref="J126:K126"/>
    <mergeCell ref="P126:Q126"/>
    <mergeCell ref="D127:E127"/>
    <mergeCell ref="J127:K127"/>
    <mergeCell ref="P127:Q127"/>
    <mergeCell ref="D128:E128"/>
    <mergeCell ref="J128:K128"/>
    <mergeCell ref="P128:Q128"/>
    <mergeCell ref="D134:E134"/>
    <mergeCell ref="J134:K134"/>
    <mergeCell ref="P134:Q134"/>
    <mergeCell ref="D135:E135"/>
    <mergeCell ref="J135:K135"/>
    <mergeCell ref="P135:Q135"/>
    <mergeCell ref="A131:A135"/>
    <mergeCell ref="D131:E131"/>
    <mergeCell ref="J131:K131"/>
    <mergeCell ref="P131:Q131"/>
    <mergeCell ref="D132:E132"/>
    <mergeCell ref="J132:K132"/>
    <mergeCell ref="P132:Q132"/>
    <mergeCell ref="D133:E133"/>
    <mergeCell ref="J133:K133"/>
    <mergeCell ref="P133:Q133"/>
    <mergeCell ref="D139:E139"/>
    <mergeCell ref="J139:K139"/>
    <mergeCell ref="P139:Q139"/>
    <mergeCell ref="D140:E140"/>
    <mergeCell ref="J140:K140"/>
    <mergeCell ref="P140:Q140"/>
    <mergeCell ref="A136:A140"/>
    <mergeCell ref="D136:E136"/>
    <mergeCell ref="J136:K136"/>
    <mergeCell ref="P136:Q136"/>
    <mergeCell ref="D137:E137"/>
    <mergeCell ref="J137:K137"/>
    <mergeCell ref="P137:Q137"/>
    <mergeCell ref="D138:E138"/>
    <mergeCell ref="J138:K138"/>
    <mergeCell ref="P138:Q138"/>
    <mergeCell ref="D144:E144"/>
    <mergeCell ref="J144:K144"/>
    <mergeCell ref="P144:Q144"/>
    <mergeCell ref="D145:E145"/>
    <mergeCell ref="J145:K145"/>
    <mergeCell ref="P145:Q145"/>
    <mergeCell ref="A141:A145"/>
    <mergeCell ref="D141:E141"/>
    <mergeCell ref="J141:K141"/>
    <mergeCell ref="P141:Q141"/>
    <mergeCell ref="D142:E142"/>
    <mergeCell ref="J142:K142"/>
    <mergeCell ref="P142:Q142"/>
    <mergeCell ref="D143:E143"/>
    <mergeCell ref="J143:K143"/>
    <mergeCell ref="P143:Q143"/>
    <mergeCell ref="D149:E149"/>
    <mergeCell ref="J149:K149"/>
    <mergeCell ref="P149:Q149"/>
    <mergeCell ref="D150:E150"/>
    <mergeCell ref="J150:K150"/>
    <mergeCell ref="P150:Q150"/>
    <mergeCell ref="A146:A150"/>
    <mergeCell ref="D146:E146"/>
    <mergeCell ref="J146:K146"/>
    <mergeCell ref="P146:Q146"/>
    <mergeCell ref="D147:E147"/>
    <mergeCell ref="J147:K147"/>
    <mergeCell ref="P147:Q147"/>
    <mergeCell ref="D148:E148"/>
    <mergeCell ref="J148:K148"/>
    <mergeCell ref="P148:Q148"/>
    <mergeCell ref="D154:E154"/>
    <mergeCell ref="J154:K154"/>
    <mergeCell ref="P154:Q154"/>
    <mergeCell ref="D155:E155"/>
    <mergeCell ref="J155:K155"/>
    <mergeCell ref="P155:Q155"/>
    <mergeCell ref="A151:A155"/>
    <mergeCell ref="D151:E151"/>
    <mergeCell ref="J151:K151"/>
    <mergeCell ref="P151:Q151"/>
    <mergeCell ref="D152:E152"/>
    <mergeCell ref="J152:K152"/>
    <mergeCell ref="P152:Q152"/>
    <mergeCell ref="D153:E153"/>
    <mergeCell ref="J153:K153"/>
    <mergeCell ref="P153:Q153"/>
    <mergeCell ref="D159:E159"/>
    <mergeCell ref="J159:K159"/>
    <mergeCell ref="P159:Q159"/>
    <mergeCell ref="D160:E160"/>
    <mergeCell ref="J160:K160"/>
    <mergeCell ref="P160:Q160"/>
    <mergeCell ref="A156:A160"/>
    <mergeCell ref="D156:E156"/>
    <mergeCell ref="J156:K156"/>
    <mergeCell ref="P156:Q156"/>
    <mergeCell ref="D157:E157"/>
    <mergeCell ref="J157:K157"/>
    <mergeCell ref="P157:Q157"/>
    <mergeCell ref="D158:E158"/>
    <mergeCell ref="J158:K158"/>
    <mergeCell ref="P158:Q158"/>
    <mergeCell ref="A166:R166"/>
    <mergeCell ref="D164:E164"/>
    <mergeCell ref="J164:K164"/>
    <mergeCell ref="P164:Q164"/>
    <mergeCell ref="D165:E165"/>
    <mergeCell ref="J165:K165"/>
    <mergeCell ref="P165:Q165"/>
    <mergeCell ref="A161:A165"/>
    <mergeCell ref="D161:E161"/>
    <mergeCell ref="J161:K161"/>
    <mergeCell ref="P161:Q161"/>
    <mergeCell ref="D162:E162"/>
    <mergeCell ref="J162:K162"/>
    <mergeCell ref="P162:Q162"/>
    <mergeCell ref="D163:E163"/>
    <mergeCell ref="J163:K163"/>
    <mergeCell ref="P163:Q163"/>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P1909"/>
  <sheetViews>
    <sheetView topLeftCell="A1885" workbookViewId="0">
      <selection activeCell="O151" sqref="O151"/>
    </sheetView>
  </sheetViews>
  <sheetFormatPr defaultRowHeight="15" x14ac:dyDescent="0.25"/>
  <cols>
    <col min="1" max="1" width="14.5703125" customWidth="1"/>
    <col min="2" max="2" width="21.85546875" bestFit="1" customWidth="1"/>
    <col min="3" max="3" width="21.85546875" customWidth="1"/>
    <col min="4" max="5" width="14" customWidth="1"/>
    <col min="6" max="6" width="65.28515625" bestFit="1" customWidth="1"/>
    <col min="7" max="7" width="10.85546875" bestFit="1" customWidth="1"/>
    <col min="10" max="10" width="11.5703125" bestFit="1" customWidth="1"/>
    <col min="15" max="16" width="21.85546875" bestFit="1" customWidth="1"/>
  </cols>
  <sheetData>
    <row r="1" spans="1:16" x14ac:dyDescent="0.25">
      <c r="A1" t="s">
        <v>172</v>
      </c>
      <c r="B1" t="s">
        <v>2</v>
      </c>
      <c r="C1" t="s">
        <v>173</v>
      </c>
      <c r="D1" t="s">
        <v>1</v>
      </c>
      <c r="E1" t="s">
        <v>174</v>
      </c>
      <c r="F1" t="s">
        <v>3</v>
      </c>
      <c r="G1" t="s">
        <v>175</v>
      </c>
      <c r="I1" t="s">
        <v>11</v>
      </c>
      <c r="K1" t="s">
        <v>176</v>
      </c>
      <c r="M1" t="s">
        <v>5</v>
      </c>
      <c r="O1" t="s">
        <v>172</v>
      </c>
      <c r="P1" t="s">
        <v>2</v>
      </c>
    </row>
    <row r="2" spans="1:16" hidden="1" x14ac:dyDescent="0.25">
      <c r="A2">
        <v>10</v>
      </c>
      <c r="B2" t="s">
        <v>177</v>
      </c>
      <c r="C2">
        <f>School_Listing[[#This Row],[System Code]]</f>
        <v>10</v>
      </c>
      <c r="D2">
        <v>3</v>
      </c>
      <c r="E2" t="str">
        <f>School_Listing[[#This Row],[System Code]]&amp;School_Listing[[#This Row],[School Code]]</f>
        <v>103</v>
      </c>
      <c r="F2" t="s">
        <v>1963</v>
      </c>
      <c r="G2">
        <f>School_Listing[[#This Row],[School Code]]</f>
        <v>3</v>
      </c>
      <c r="I2" t="s">
        <v>66</v>
      </c>
      <c r="K2" t="s">
        <v>68</v>
      </c>
      <c r="M2" t="s">
        <v>65</v>
      </c>
      <c r="O2">
        <v>985</v>
      </c>
      <c r="P2" t="s">
        <v>1961</v>
      </c>
    </row>
    <row r="3" spans="1:16" hidden="1" x14ac:dyDescent="0.25">
      <c r="A3">
        <v>10</v>
      </c>
      <c r="B3" t="s">
        <v>177</v>
      </c>
      <c r="C3">
        <f>School_Listing[[#This Row],[System Code]]</f>
        <v>10</v>
      </c>
      <c r="D3">
        <v>7001</v>
      </c>
      <c r="E3" t="str">
        <f>School_Listing[[#This Row],[System Code]]&amp;School_Listing[[#This Row],[School Code]]</f>
        <v>107001</v>
      </c>
      <c r="F3" t="s">
        <v>1964</v>
      </c>
      <c r="G3">
        <f>School_Listing[[#This Row],[School Code]]</f>
        <v>7001</v>
      </c>
      <c r="I3" t="s">
        <v>60</v>
      </c>
      <c r="K3" t="s">
        <v>60</v>
      </c>
      <c r="M3">
        <v>2</v>
      </c>
      <c r="O3">
        <v>171</v>
      </c>
      <c r="P3" t="s">
        <v>435</v>
      </c>
    </row>
    <row r="4" spans="1:16" hidden="1" x14ac:dyDescent="0.25">
      <c r="A4">
        <v>10</v>
      </c>
      <c r="B4" t="s">
        <v>177</v>
      </c>
      <c r="C4">
        <f>School_Listing[[#This Row],[System Code]]</f>
        <v>10</v>
      </c>
      <c r="D4">
        <v>2</v>
      </c>
      <c r="E4" t="str">
        <f>School_Listing[[#This Row],[System Code]]&amp;School_Listing[[#This Row],[School Code]]</f>
        <v>102</v>
      </c>
      <c r="F4" t="s">
        <v>178</v>
      </c>
      <c r="G4">
        <f>School_Listing[[#This Row],[School Code]]</f>
        <v>2</v>
      </c>
      <c r="K4" t="s">
        <v>61</v>
      </c>
      <c r="M4">
        <v>4</v>
      </c>
      <c r="O4">
        <v>51</v>
      </c>
      <c r="P4" t="s">
        <v>255</v>
      </c>
    </row>
    <row r="5" spans="1:16" hidden="1" x14ac:dyDescent="0.25">
      <c r="A5">
        <v>10</v>
      </c>
      <c r="B5" t="s">
        <v>177</v>
      </c>
      <c r="C5">
        <f>School_Listing[[#This Row],[System Code]]</f>
        <v>10</v>
      </c>
      <c r="D5">
        <v>4</v>
      </c>
      <c r="E5" t="str">
        <f>School_Listing[[#This Row],[System Code]]&amp;School_Listing[[#This Row],[School Code]]</f>
        <v>104</v>
      </c>
      <c r="F5" t="s">
        <v>1965</v>
      </c>
      <c r="G5">
        <f>School_Listing[[#This Row],[School Code]]</f>
        <v>4</v>
      </c>
      <c r="M5">
        <v>6</v>
      </c>
      <c r="O5">
        <v>961</v>
      </c>
      <c r="P5" t="s">
        <v>1955</v>
      </c>
    </row>
    <row r="6" spans="1:16" hidden="1" x14ac:dyDescent="0.25">
      <c r="A6">
        <v>10</v>
      </c>
      <c r="B6" t="s">
        <v>177</v>
      </c>
      <c r="C6">
        <f>School_Listing[[#This Row],[System Code]]</f>
        <v>10</v>
      </c>
      <c r="D6">
        <v>5</v>
      </c>
      <c r="E6" t="str">
        <f>School_Listing[[#This Row],[System Code]]&amp;School_Listing[[#This Row],[School Code]]</f>
        <v>105</v>
      </c>
      <c r="F6" t="s">
        <v>179</v>
      </c>
      <c r="G6">
        <f>School_Listing[[#This Row],[School Code]]</f>
        <v>5</v>
      </c>
      <c r="M6">
        <v>8</v>
      </c>
      <c r="O6">
        <v>10</v>
      </c>
      <c r="P6" t="s">
        <v>177</v>
      </c>
    </row>
    <row r="7" spans="1:16" hidden="1" x14ac:dyDescent="0.25">
      <c r="A7">
        <v>10</v>
      </c>
      <c r="B7" t="s">
        <v>177</v>
      </c>
      <c r="C7">
        <f>School_Listing[[#This Row],[System Code]]</f>
        <v>10</v>
      </c>
      <c r="D7">
        <v>10</v>
      </c>
      <c r="E7" t="str">
        <f>School_Listing[[#This Row],[System Code]]&amp;School_Listing[[#This Row],[School Code]]</f>
        <v>1010</v>
      </c>
      <c r="F7" t="s">
        <v>180</v>
      </c>
      <c r="G7">
        <f>School_Listing[[#This Row],[School Code]]</f>
        <v>10</v>
      </c>
      <c r="M7" t="s">
        <v>183</v>
      </c>
      <c r="O7">
        <v>793</v>
      </c>
      <c r="P7" t="s">
        <v>1597</v>
      </c>
    </row>
    <row r="8" spans="1:16" hidden="1" x14ac:dyDescent="0.25">
      <c r="A8">
        <v>10</v>
      </c>
      <c r="B8" t="s">
        <v>177</v>
      </c>
      <c r="C8">
        <f>School_Listing[[#This Row],[System Code]]</f>
        <v>10</v>
      </c>
      <c r="D8">
        <v>15</v>
      </c>
      <c r="E8" t="str">
        <f>School_Listing[[#This Row],[System Code]]&amp;School_Listing[[#This Row],[School Code]]</f>
        <v>1015</v>
      </c>
      <c r="F8" t="s">
        <v>181</v>
      </c>
      <c r="G8">
        <f>School_Listing[[#This Row],[School Code]]</f>
        <v>15</v>
      </c>
      <c r="O8">
        <v>541</v>
      </c>
      <c r="P8" t="s">
        <v>1075</v>
      </c>
    </row>
    <row r="9" spans="1:16" hidden="1" x14ac:dyDescent="0.25">
      <c r="A9">
        <v>10</v>
      </c>
      <c r="B9" t="s">
        <v>177</v>
      </c>
      <c r="C9">
        <f>School_Listing[[#This Row],[System Code]]</f>
        <v>10</v>
      </c>
      <c r="D9">
        <v>105</v>
      </c>
      <c r="E9" t="str">
        <f>School_Listing[[#This Row],[System Code]]&amp;School_Listing[[#This Row],[School Code]]</f>
        <v>10105</v>
      </c>
      <c r="F9" t="s">
        <v>182</v>
      </c>
      <c r="G9">
        <f>School_Listing[[#This Row],[School Code]]</f>
        <v>105</v>
      </c>
      <c r="O9">
        <v>794</v>
      </c>
      <c r="P9" t="s">
        <v>1602</v>
      </c>
    </row>
    <row r="10" spans="1:16" hidden="1" x14ac:dyDescent="0.25">
      <c r="A10">
        <v>10</v>
      </c>
      <c r="B10" t="s">
        <v>177</v>
      </c>
      <c r="C10">
        <f>School_Listing[[#This Row],[System Code]]</f>
        <v>10</v>
      </c>
      <c r="D10">
        <v>25</v>
      </c>
      <c r="E10" t="str">
        <f>School_Listing[[#This Row],[System Code]]&amp;School_Listing[[#This Row],[School Code]]</f>
        <v>1025</v>
      </c>
      <c r="F10" t="s">
        <v>184</v>
      </c>
      <c r="G10">
        <f>School_Listing[[#This Row],[School Code]]</f>
        <v>25</v>
      </c>
      <c r="O10">
        <v>20</v>
      </c>
      <c r="P10" t="s">
        <v>207</v>
      </c>
    </row>
    <row r="11" spans="1:16" hidden="1" x14ac:dyDescent="0.25">
      <c r="A11">
        <v>10</v>
      </c>
      <c r="B11" t="s">
        <v>177</v>
      </c>
      <c r="C11">
        <f>School_Listing[[#This Row],[System Code]]</f>
        <v>10</v>
      </c>
      <c r="D11">
        <v>20</v>
      </c>
      <c r="E11" t="str">
        <f>School_Listing[[#This Row],[System Code]]&amp;School_Listing[[#This Row],[School Code]]</f>
        <v>1020</v>
      </c>
      <c r="F11" t="s">
        <v>185</v>
      </c>
      <c r="G11">
        <f>School_Listing[[#This Row],[School Code]]</f>
        <v>20</v>
      </c>
      <c r="O11">
        <v>172</v>
      </c>
      <c r="P11" t="s">
        <v>437</v>
      </c>
    </row>
    <row r="12" spans="1:16" hidden="1" x14ac:dyDescent="0.25">
      <c r="A12">
        <v>10</v>
      </c>
      <c r="B12" t="s">
        <v>177</v>
      </c>
      <c r="C12">
        <f>School_Listing[[#This Row],[System Code]]</f>
        <v>10</v>
      </c>
      <c r="D12">
        <v>35</v>
      </c>
      <c r="E12" t="str">
        <f>School_Listing[[#This Row],[System Code]]&amp;School_Listing[[#This Row],[School Code]]</f>
        <v>1035</v>
      </c>
      <c r="F12" t="s">
        <v>186</v>
      </c>
      <c r="G12">
        <f>School_Listing[[#This Row],[School Code]]</f>
        <v>35</v>
      </c>
      <c r="O12">
        <v>30</v>
      </c>
      <c r="P12" t="s">
        <v>221</v>
      </c>
    </row>
    <row r="13" spans="1:16" hidden="1" x14ac:dyDescent="0.25">
      <c r="A13">
        <v>10</v>
      </c>
      <c r="B13" t="s">
        <v>177</v>
      </c>
      <c r="C13">
        <f>School_Listing[[#This Row],[System Code]]</f>
        <v>10</v>
      </c>
      <c r="D13">
        <v>40</v>
      </c>
      <c r="E13" t="str">
        <f>School_Listing[[#This Row],[System Code]]&amp;School_Listing[[#This Row],[School Code]]</f>
        <v>1040</v>
      </c>
      <c r="F13" t="s">
        <v>187</v>
      </c>
      <c r="G13">
        <f>School_Listing[[#This Row],[School Code]]</f>
        <v>40</v>
      </c>
      <c r="O13">
        <v>40</v>
      </c>
      <c r="P13" t="s">
        <v>230</v>
      </c>
    </row>
    <row r="14" spans="1:16" hidden="1" x14ac:dyDescent="0.25">
      <c r="A14">
        <v>10</v>
      </c>
      <c r="B14" t="s">
        <v>177</v>
      </c>
      <c r="C14">
        <f>School_Listing[[#This Row],[System Code]]</f>
        <v>10</v>
      </c>
      <c r="D14">
        <v>46</v>
      </c>
      <c r="E14" t="str">
        <f>School_Listing[[#This Row],[System Code]]&amp;School_Listing[[#This Row],[School Code]]</f>
        <v>1046</v>
      </c>
      <c r="F14" t="s">
        <v>188</v>
      </c>
      <c r="G14">
        <f>School_Listing[[#This Row],[School Code]]</f>
        <v>46</v>
      </c>
      <c r="O14">
        <v>50</v>
      </c>
      <c r="P14" t="s">
        <v>236</v>
      </c>
    </row>
    <row r="15" spans="1:16" hidden="1" x14ac:dyDescent="0.25">
      <c r="A15">
        <v>10</v>
      </c>
      <c r="B15" t="s">
        <v>177</v>
      </c>
      <c r="C15">
        <f>School_Listing[[#This Row],[System Code]]</f>
        <v>10</v>
      </c>
      <c r="D15">
        <v>50</v>
      </c>
      <c r="E15" t="str">
        <f>School_Listing[[#This Row],[System Code]]&amp;School_Listing[[#This Row],[School Code]]</f>
        <v>1050</v>
      </c>
      <c r="F15" t="s">
        <v>189</v>
      </c>
      <c r="G15">
        <f>School_Listing[[#This Row],[School Code]]</f>
        <v>50</v>
      </c>
      <c r="O15">
        <v>274</v>
      </c>
      <c r="P15" t="s">
        <v>675</v>
      </c>
    </row>
    <row r="16" spans="1:16" hidden="1" x14ac:dyDescent="0.25">
      <c r="A16">
        <v>10</v>
      </c>
      <c r="B16" t="s">
        <v>177</v>
      </c>
      <c r="C16">
        <f>School_Listing[[#This Row],[System Code]]</f>
        <v>10</v>
      </c>
      <c r="D16">
        <v>55</v>
      </c>
      <c r="E16" t="str">
        <f>School_Listing[[#This Row],[System Code]]&amp;School_Listing[[#This Row],[School Code]]</f>
        <v>1055</v>
      </c>
      <c r="F16" t="s">
        <v>190</v>
      </c>
      <c r="G16">
        <f>School_Listing[[#This Row],[School Code]]</f>
        <v>55</v>
      </c>
      <c r="O16">
        <v>60</v>
      </c>
      <c r="P16" t="s">
        <v>268</v>
      </c>
    </row>
    <row r="17" spans="1:16" hidden="1" x14ac:dyDescent="0.25">
      <c r="A17">
        <v>10</v>
      </c>
      <c r="B17" t="s">
        <v>177</v>
      </c>
      <c r="C17">
        <f>School_Listing[[#This Row],[System Code]]</f>
        <v>10</v>
      </c>
      <c r="D17">
        <v>70</v>
      </c>
      <c r="E17" t="str">
        <f>School_Listing[[#This Row],[System Code]]&amp;School_Listing[[#This Row],[School Code]]</f>
        <v>1070</v>
      </c>
      <c r="F17" t="s">
        <v>191</v>
      </c>
      <c r="G17">
        <f>School_Listing[[#This Row],[School Code]]</f>
        <v>70</v>
      </c>
      <c r="O17">
        <v>821</v>
      </c>
      <c r="P17" t="s">
        <v>1656</v>
      </c>
    </row>
    <row r="18" spans="1:16" hidden="1" x14ac:dyDescent="0.25">
      <c r="A18">
        <v>10</v>
      </c>
      <c r="B18" t="s">
        <v>177</v>
      </c>
      <c r="C18">
        <f>School_Listing[[#This Row],[System Code]]</f>
        <v>10</v>
      </c>
      <c r="D18">
        <v>75</v>
      </c>
      <c r="E18" t="str">
        <f>School_Listing[[#This Row],[System Code]]&amp;School_Listing[[#This Row],[School Code]]</f>
        <v>1075</v>
      </c>
      <c r="F18" t="s">
        <v>192</v>
      </c>
      <c r="G18">
        <f>School_Listing[[#This Row],[School Code]]</f>
        <v>75</v>
      </c>
      <c r="O18">
        <v>70</v>
      </c>
      <c r="P18" t="s">
        <v>294</v>
      </c>
    </row>
    <row r="19" spans="1:16" hidden="1" x14ac:dyDescent="0.25">
      <c r="A19">
        <v>10</v>
      </c>
      <c r="B19" t="s">
        <v>177</v>
      </c>
      <c r="C19">
        <f>School_Listing[[#This Row],[System Code]]</f>
        <v>10</v>
      </c>
      <c r="D19">
        <v>80</v>
      </c>
      <c r="E19" t="str">
        <f>School_Listing[[#This Row],[System Code]]&amp;School_Listing[[#This Row],[School Code]]</f>
        <v>1080</v>
      </c>
      <c r="F19" t="s">
        <v>193</v>
      </c>
      <c r="G19">
        <f>School_Listing[[#This Row],[School Code]]</f>
        <v>80</v>
      </c>
      <c r="O19">
        <v>80</v>
      </c>
      <c r="P19" t="s">
        <v>310</v>
      </c>
    </row>
    <row r="20" spans="1:16" hidden="1" x14ac:dyDescent="0.25">
      <c r="A20">
        <v>10</v>
      </c>
      <c r="B20" t="s">
        <v>177</v>
      </c>
      <c r="C20">
        <f>School_Listing[[#This Row],[System Code]]</f>
        <v>10</v>
      </c>
      <c r="D20">
        <v>85</v>
      </c>
      <c r="E20" t="str">
        <f>School_Listing[[#This Row],[System Code]]&amp;School_Listing[[#This Row],[School Code]]</f>
        <v>1085</v>
      </c>
      <c r="F20" t="s">
        <v>194</v>
      </c>
      <c r="G20">
        <f>School_Listing[[#This Row],[School Code]]</f>
        <v>85</v>
      </c>
      <c r="O20">
        <v>90</v>
      </c>
      <c r="P20" t="s">
        <v>313</v>
      </c>
    </row>
    <row r="21" spans="1:16" hidden="1" x14ac:dyDescent="0.25">
      <c r="A21">
        <v>11</v>
      </c>
      <c r="B21" t="s">
        <v>195</v>
      </c>
      <c r="C21">
        <f>School_Listing[[#This Row],[System Code]]</f>
        <v>11</v>
      </c>
      <c r="D21">
        <v>5</v>
      </c>
      <c r="E21" t="str">
        <f>School_Listing[[#This Row],[System Code]]&amp;School_Listing[[#This Row],[School Code]]</f>
        <v>115</v>
      </c>
      <c r="F21" t="s">
        <v>196</v>
      </c>
      <c r="G21">
        <f>School_Listing[[#This Row],[School Code]]</f>
        <v>5</v>
      </c>
      <c r="O21">
        <v>100</v>
      </c>
      <c r="P21" t="s">
        <v>333</v>
      </c>
    </row>
    <row r="22" spans="1:16" hidden="1" x14ac:dyDescent="0.25">
      <c r="A22">
        <v>11</v>
      </c>
      <c r="B22" t="s">
        <v>195</v>
      </c>
      <c r="C22">
        <f>School_Listing[[#This Row],[System Code]]</f>
        <v>11</v>
      </c>
      <c r="D22">
        <v>10</v>
      </c>
      <c r="E22" t="str">
        <f>School_Listing[[#This Row],[System Code]]&amp;School_Listing[[#This Row],[School Code]]</f>
        <v>1110</v>
      </c>
      <c r="F22" t="s">
        <v>197</v>
      </c>
      <c r="G22">
        <f>School_Listing[[#This Row],[School Code]]</f>
        <v>10</v>
      </c>
      <c r="O22">
        <v>110</v>
      </c>
      <c r="P22" t="s">
        <v>352</v>
      </c>
    </row>
    <row r="23" spans="1:16" hidden="1" x14ac:dyDescent="0.25">
      <c r="A23">
        <v>11</v>
      </c>
      <c r="B23" t="s">
        <v>195</v>
      </c>
      <c r="C23">
        <f>School_Listing[[#This Row],[System Code]]</f>
        <v>11</v>
      </c>
      <c r="D23">
        <v>15</v>
      </c>
      <c r="E23" t="str">
        <f>School_Listing[[#This Row],[System Code]]&amp;School_Listing[[#This Row],[School Code]]</f>
        <v>1115</v>
      </c>
      <c r="F23" t="s">
        <v>198</v>
      </c>
      <c r="G23">
        <f>School_Listing[[#This Row],[School Code]]</f>
        <v>15</v>
      </c>
      <c r="O23">
        <v>120</v>
      </c>
      <c r="P23" t="s">
        <v>365</v>
      </c>
    </row>
    <row r="24" spans="1:16" hidden="1" x14ac:dyDescent="0.25">
      <c r="A24">
        <v>12</v>
      </c>
      <c r="B24" t="s">
        <v>199</v>
      </c>
      <c r="C24">
        <f>School_Listing[[#This Row],[System Code]]</f>
        <v>12</v>
      </c>
      <c r="D24">
        <v>15</v>
      </c>
      <c r="E24" t="str">
        <f>School_Listing[[#This Row],[System Code]]&amp;School_Listing[[#This Row],[School Code]]</f>
        <v>1215</v>
      </c>
      <c r="F24" t="s">
        <v>200</v>
      </c>
      <c r="G24">
        <f>School_Listing[[#This Row],[School Code]]</f>
        <v>15</v>
      </c>
      <c r="O24">
        <v>130</v>
      </c>
      <c r="P24" t="s">
        <v>372</v>
      </c>
    </row>
    <row r="25" spans="1:16" hidden="1" x14ac:dyDescent="0.25">
      <c r="A25">
        <v>12</v>
      </c>
      <c r="B25" t="s">
        <v>199</v>
      </c>
      <c r="C25">
        <f>School_Listing[[#This Row],[System Code]]</f>
        <v>12</v>
      </c>
      <c r="D25">
        <v>25</v>
      </c>
      <c r="E25" t="str">
        <f>School_Listing[[#This Row],[System Code]]&amp;School_Listing[[#This Row],[School Code]]</f>
        <v>1225</v>
      </c>
      <c r="F25" t="s">
        <v>201</v>
      </c>
      <c r="G25">
        <f>School_Listing[[#This Row],[School Code]]</f>
        <v>25</v>
      </c>
      <c r="O25">
        <v>140</v>
      </c>
      <c r="P25" t="s">
        <v>386</v>
      </c>
    </row>
    <row r="26" spans="1:16" hidden="1" x14ac:dyDescent="0.25">
      <c r="A26">
        <v>12</v>
      </c>
      <c r="B26" t="s">
        <v>199</v>
      </c>
      <c r="C26">
        <f>School_Listing[[#This Row],[System Code]]</f>
        <v>12</v>
      </c>
      <c r="D26">
        <v>30</v>
      </c>
      <c r="E26" t="str">
        <f>School_Listing[[#This Row],[System Code]]&amp;School_Listing[[#This Row],[School Code]]</f>
        <v>1230</v>
      </c>
      <c r="F26" t="s">
        <v>202</v>
      </c>
      <c r="G26">
        <f>School_Listing[[#This Row],[School Code]]</f>
        <v>30</v>
      </c>
      <c r="O26">
        <v>61</v>
      </c>
      <c r="P26" t="s">
        <v>285</v>
      </c>
    </row>
    <row r="27" spans="1:16" hidden="1" x14ac:dyDescent="0.25">
      <c r="A27">
        <v>12</v>
      </c>
      <c r="B27" t="s">
        <v>199</v>
      </c>
      <c r="C27">
        <f>School_Listing[[#This Row],[System Code]]</f>
        <v>12</v>
      </c>
      <c r="D27">
        <v>35</v>
      </c>
      <c r="E27" t="str">
        <f>School_Listing[[#This Row],[System Code]]&amp;School_Listing[[#This Row],[School Code]]</f>
        <v>1235</v>
      </c>
      <c r="F27" t="s">
        <v>203</v>
      </c>
      <c r="G27">
        <f>School_Listing[[#This Row],[School Code]]</f>
        <v>35</v>
      </c>
      <c r="O27">
        <v>11</v>
      </c>
      <c r="P27" t="s">
        <v>195</v>
      </c>
    </row>
    <row r="28" spans="1:16" hidden="1" x14ac:dyDescent="0.25">
      <c r="A28">
        <v>12</v>
      </c>
      <c r="B28" t="s">
        <v>199</v>
      </c>
      <c r="C28">
        <f>School_Listing[[#This Row],[System Code]]</f>
        <v>12</v>
      </c>
      <c r="D28">
        <v>43</v>
      </c>
      <c r="E28" t="str">
        <f>School_Listing[[#This Row],[System Code]]&amp;School_Listing[[#This Row],[School Code]]</f>
        <v>1243</v>
      </c>
      <c r="F28" t="s">
        <v>1966</v>
      </c>
      <c r="G28">
        <f>School_Listing[[#This Row],[School Code]]</f>
        <v>43</v>
      </c>
      <c r="O28">
        <v>150</v>
      </c>
      <c r="P28" t="s">
        <v>391</v>
      </c>
    </row>
    <row r="29" spans="1:16" hidden="1" x14ac:dyDescent="0.25">
      <c r="A29">
        <v>12</v>
      </c>
      <c r="B29" t="s">
        <v>199</v>
      </c>
      <c r="C29">
        <f>School_Listing[[#This Row],[System Code]]</f>
        <v>12</v>
      </c>
      <c r="D29">
        <v>40</v>
      </c>
      <c r="E29" t="str">
        <f>School_Listing[[#This Row],[System Code]]&amp;School_Listing[[#This Row],[School Code]]</f>
        <v>1240</v>
      </c>
      <c r="F29" t="s">
        <v>204</v>
      </c>
      <c r="G29">
        <f>School_Listing[[#This Row],[School Code]]</f>
        <v>40</v>
      </c>
      <c r="O29">
        <v>160</v>
      </c>
      <c r="P29" t="s">
        <v>406</v>
      </c>
    </row>
    <row r="30" spans="1:16" hidden="1" x14ac:dyDescent="0.25">
      <c r="A30">
        <v>12</v>
      </c>
      <c r="B30" t="s">
        <v>199</v>
      </c>
      <c r="C30">
        <f>School_Listing[[#This Row],[System Code]]</f>
        <v>12</v>
      </c>
      <c r="D30">
        <v>45</v>
      </c>
      <c r="E30" t="str">
        <f>School_Listing[[#This Row],[System Code]]&amp;School_Listing[[#This Row],[School Code]]</f>
        <v>1245</v>
      </c>
      <c r="F30" t="s">
        <v>205</v>
      </c>
      <c r="G30">
        <f>School_Listing[[#This Row],[School Code]]</f>
        <v>45</v>
      </c>
      <c r="O30">
        <v>795</v>
      </c>
      <c r="P30" t="s">
        <v>1613</v>
      </c>
    </row>
    <row r="31" spans="1:16" hidden="1" x14ac:dyDescent="0.25">
      <c r="A31">
        <v>12</v>
      </c>
      <c r="B31" t="s">
        <v>199</v>
      </c>
      <c r="C31">
        <f>School_Listing[[#This Row],[System Code]]</f>
        <v>12</v>
      </c>
      <c r="D31">
        <v>50</v>
      </c>
      <c r="E31" t="str">
        <f>School_Listing[[#This Row],[System Code]]&amp;School_Listing[[#This Row],[School Code]]</f>
        <v>1250</v>
      </c>
      <c r="F31" t="s">
        <v>206</v>
      </c>
      <c r="G31">
        <f>School_Listing[[#This Row],[School Code]]</f>
        <v>50</v>
      </c>
      <c r="O31">
        <v>170</v>
      </c>
      <c r="P31" t="s">
        <v>429</v>
      </c>
    </row>
    <row r="32" spans="1:16" hidden="1" x14ac:dyDescent="0.25">
      <c r="A32">
        <v>20</v>
      </c>
      <c r="B32" t="s">
        <v>207</v>
      </c>
      <c r="C32">
        <f>School_Listing[[#This Row],[System Code]]</f>
        <v>20</v>
      </c>
      <c r="D32">
        <v>11</v>
      </c>
      <c r="E32" t="str">
        <f>School_Listing[[#This Row],[System Code]]&amp;School_Listing[[#This Row],[School Code]]</f>
        <v>2011</v>
      </c>
      <c r="F32" t="s">
        <v>1967</v>
      </c>
      <c r="G32">
        <f>School_Listing[[#This Row],[School Code]]</f>
        <v>11</v>
      </c>
      <c r="O32">
        <v>180</v>
      </c>
      <c r="P32" t="s">
        <v>439</v>
      </c>
    </row>
    <row r="33" spans="1:16" hidden="1" x14ac:dyDescent="0.25">
      <c r="A33">
        <v>20</v>
      </c>
      <c r="B33" t="s">
        <v>207</v>
      </c>
      <c r="C33">
        <f>School_Listing[[#This Row],[System Code]]</f>
        <v>20</v>
      </c>
      <c r="D33">
        <v>12</v>
      </c>
      <c r="E33" t="str">
        <f>School_Listing[[#This Row],[System Code]]&amp;School_Listing[[#This Row],[School Code]]</f>
        <v>2012</v>
      </c>
      <c r="F33" t="s">
        <v>208</v>
      </c>
      <c r="G33">
        <f>School_Listing[[#This Row],[School Code]]</f>
        <v>12</v>
      </c>
      <c r="O33">
        <v>190</v>
      </c>
      <c r="P33" t="s">
        <v>452</v>
      </c>
    </row>
    <row r="34" spans="1:16" hidden="1" x14ac:dyDescent="0.25">
      <c r="A34">
        <v>20</v>
      </c>
      <c r="B34" t="s">
        <v>207</v>
      </c>
      <c r="C34">
        <f>School_Listing[[#This Row],[System Code]]</f>
        <v>20</v>
      </c>
      <c r="D34">
        <v>13</v>
      </c>
      <c r="E34" t="str">
        <f>School_Listing[[#This Row],[System Code]]&amp;School_Listing[[#This Row],[School Code]]</f>
        <v>2013</v>
      </c>
      <c r="F34" t="s">
        <v>209</v>
      </c>
      <c r="G34">
        <f>School_Listing[[#This Row],[School Code]]</f>
        <v>13</v>
      </c>
      <c r="O34">
        <v>721</v>
      </c>
      <c r="P34" t="s">
        <v>1295</v>
      </c>
    </row>
    <row r="35" spans="1:16" hidden="1" x14ac:dyDescent="0.25">
      <c r="A35">
        <v>20</v>
      </c>
      <c r="B35" t="s">
        <v>207</v>
      </c>
      <c r="C35">
        <f>School_Listing[[#This Row],[System Code]]</f>
        <v>20</v>
      </c>
      <c r="D35">
        <v>17</v>
      </c>
      <c r="E35" t="str">
        <f>School_Listing[[#This Row],[System Code]]&amp;School_Listing[[#This Row],[School Code]]</f>
        <v>2017</v>
      </c>
      <c r="F35" t="s">
        <v>210</v>
      </c>
      <c r="G35">
        <f>School_Listing[[#This Row],[School Code]]</f>
        <v>17</v>
      </c>
      <c r="O35">
        <v>200</v>
      </c>
      <c r="P35" t="s">
        <v>596</v>
      </c>
    </row>
    <row r="36" spans="1:16" hidden="1" x14ac:dyDescent="0.25">
      <c r="A36">
        <v>20</v>
      </c>
      <c r="B36" t="s">
        <v>207</v>
      </c>
      <c r="C36">
        <f>School_Listing[[#This Row],[System Code]]</f>
        <v>20</v>
      </c>
      <c r="D36">
        <v>33</v>
      </c>
      <c r="E36" t="str">
        <f>School_Listing[[#This Row],[System Code]]&amp;School_Listing[[#This Row],[School Code]]</f>
        <v>2033</v>
      </c>
      <c r="F36" t="s">
        <v>211</v>
      </c>
      <c r="G36">
        <f>School_Listing[[#This Row],[School Code]]</f>
        <v>33</v>
      </c>
      <c r="O36">
        <v>210</v>
      </c>
      <c r="P36" t="s">
        <v>601</v>
      </c>
    </row>
    <row r="37" spans="1:16" hidden="1" x14ac:dyDescent="0.25">
      <c r="A37">
        <v>20</v>
      </c>
      <c r="B37" t="s">
        <v>207</v>
      </c>
      <c r="C37">
        <f>School_Listing[[#This Row],[System Code]]</f>
        <v>20</v>
      </c>
      <c r="D37">
        <v>35</v>
      </c>
      <c r="E37" t="str">
        <f>School_Listing[[#This Row],[System Code]]&amp;School_Listing[[#This Row],[School Code]]</f>
        <v>2035</v>
      </c>
      <c r="F37" t="s">
        <v>212</v>
      </c>
      <c r="G37">
        <f>School_Listing[[#This Row],[School Code]]</f>
        <v>35</v>
      </c>
      <c r="O37">
        <v>970</v>
      </c>
      <c r="P37" t="s">
        <v>1958</v>
      </c>
    </row>
    <row r="38" spans="1:16" hidden="1" x14ac:dyDescent="0.25">
      <c r="A38">
        <v>20</v>
      </c>
      <c r="B38" t="s">
        <v>207</v>
      </c>
      <c r="C38">
        <f>School_Listing[[#This Row],[System Code]]</f>
        <v>20</v>
      </c>
      <c r="D38">
        <v>37</v>
      </c>
      <c r="E38" t="str">
        <f>School_Listing[[#This Row],[System Code]]&amp;School_Listing[[#This Row],[School Code]]</f>
        <v>2037</v>
      </c>
      <c r="F38" t="s">
        <v>213</v>
      </c>
      <c r="G38">
        <f>School_Listing[[#This Row],[School Code]]</f>
        <v>37</v>
      </c>
      <c r="O38">
        <v>971</v>
      </c>
      <c r="P38" t="s">
        <v>1959</v>
      </c>
    </row>
    <row r="39" spans="1:16" hidden="1" x14ac:dyDescent="0.25">
      <c r="A39">
        <v>20</v>
      </c>
      <c r="B39" t="s">
        <v>207</v>
      </c>
      <c r="C39">
        <f>School_Listing[[#This Row],[System Code]]</f>
        <v>20</v>
      </c>
      <c r="D39">
        <v>15</v>
      </c>
      <c r="E39" t="str">
        <f>School_Listing[[#This Row],[System Code]]&amp;School_Listing[[#This Row],[School Code]]</f>
        <v>2015</v>
      </c>
      <c r="F39" t="s">
        <v>214</v>
      </c>
      <c r="G39">
        <f>School_Listing[[#This Row],[School Code]]</f>
        <v>15</v>
      </c>
      <c r="O39">
        <v>972</v>
      </c>
      <c r="P39" t="s">
        <v>1960</v>
      </c>
    </row>
    <row r="40" spans="1:16" hidden="1" x14ac:dyDescent="0.25">
      <c r="A40">
        <v>20</v>
      </c>
      <c r="B40" t="s">
        <v>207</v>
      </c>
      <c r="C40">
        <f>School_Listing[[#This Row],[System Code]]</f>
        <v>20</v>
      </c>
      <c r="D40">
        <v>40</v>
      </c>
      <c r="E40" t="str">
        <f>School_Listing[[#This Row],[System Code]]&amp;School_Listing[[#This Row],[School Code]]</f>
        <v>2040</v>
      </c>
      <c r="F40" t="s">
        <v>215</v>
      </c>
      <c r="G40">
        <f>School_Listing[[#This Row],[School Code]]</f>
        <v>40</v>
      </c>
      <c r="O40">
        <v>220</v>
      </c>
      <c r="P40" t="s">
        <v>608</v>
      </c>
    </row>
    <row r="41" spans="1:16" hidden="1" x14ac:dyDescent="0.25">
      <c r="A41">
        <v>20</v>
      </c>
      <c r="B41" t="s">
        <v>207</v>
      </c>
      <c r="C41">
        <f>School_Listing[[#This Row],[System Code]]</f>
        <v>20</v>
      </c>
      <c r="D41">
        <v>25</v>
      </c>
      <c r="E41" t="str">
        <f>School_Listing[[#This Row],[System Code]]&amp;School_Listing[[#This Row],[School Code]]</f>
        <v>2025</v>
      </c>
      <c r="F41" t="s">
        <v>216</v>
      </c>
      <c r="G41">
        <f>School_Listing[[#This Row],[School Code]]</f>
        <v>25</v>
      </c>
      <c r="O41">
        <v>230</v>
      </c>
      <c r="P41" t="s">
        <v>623</v>
      </c>
    </row>
    <row r="42" spans="1:16" hidden="1" x14ac:dyDescent="0.25">
      <c r="A42">
        <v>20</v>
      </c>
      <c r="B42" t="s">
        <v>207</v>
      </c>
      <c r="C42">
        <f>School_Listing[[#This Row],[System Code]]</f>
        <v>20</v>
      </c>
      <c r="D42">
        <v>39</v>
      </c>
      <c r="E42" t="str">
        <f>School_Listing[[#This Row],[System Code]]&amp;School_Listing[[#This Row],[School Code]]</f>
        <v>2039</v>
      </c>
      <c r="F42" t="s">
        <v>217</v>
      </c>
      <c r="G42">
        <f>School_Listing[[#This Row],[School Code]]</f>
        <v>39</v>
      </c>
      <c r="O42">
        <v>231</v>
      </c>
      <c r="P42" t="s">
        <v>632</v>
      </c>
    </row>
    <row r="43" spans="1:16" hidden="1" x14ac:dyDescent="0.25">
      <c r="A43">
        <v>20</v>
      </c>
      <c r="B43" t="s">
        <v>207</v>
      </c>
      <c r="C43">
        <f>School_Listing[[#This Row],[System Code]]</f>
        <v>20</v>
      </c>
      <c r="D43">
        <v>53</v>
      </c>
      <c r="E43" t="str">
        <f>School_Listing[[#This Row],[System Code]]&amp;School_Listing[[#This Row],[School Code]]</f>
        <v>2053</v>
      </c>
      <c r="F43" t="s">
        <v>218</v>
      </c>
      <c r="G43">
        <f>School_Listing[[#This Row],[School Code]]</f>
        <v>53</v>
      </c>
      <c r="O43">
        <v>101</v>
      </c>
      <c r="P43" t="s">
        <v>348</v>
      </c>
    </row>
    <row r="44" spans="1:16" hidden="1" x14ac:dyDescent="0.25">
      <c r="A44">
        <v>20</v>
      </c>
      <c r="B44" t="s">
        <v>207</v>
      </c>
      <c r="C44">
        <f>School_Listing[[#This Row],[System Code]]</f>
        <v>20</v>
      </c>
      <c r="D44">
        <v>20</v>
      </c>
      <c r="E44" t="str">
        <f>School_Listing[[#This Row],[System Code]]&amp;School_Listing[[#This Row],[School Code]]</f>
        <v>2020</v>
      </c>
      <c r="F44" t="s">
        <v>219</v>
      </c>
      <c r="G44">
        <f>School_Listing[[#This Row],[School Code]]</f>
        <v>20</v>
      </c>
      <c r="O44">
        <v>542</v>
      </c>
      <c r="P44" t="s">
        <v>1081</v>
      </c>
    </row>
    <row r="45" spans="1:16" hidden="1" x14ac:dyDescent="0.25">
      <c r="A45">
        <v>20</v>
      </c>
      <c r="B45" t="s">
        <v>207</v>
      </c>
      <c r="C45">
        <f>School_Listing[[#This Row],[System Code]]</f>
        <v>20</v>
      </c>
      <c r="D45">
        <v>75</v>
      </c>
      <c r="E45" t="str">
        <f>School_Listing[[#This Row],[System Code]]&amp;School_Listing[[#This Row],[School Code]]</f>
        <v>2075</v>
      </c>
      <c r="F45" t="s">
        <v>220</v>
      </c>
      <c r="G45">
        <f>School_Listing[[#This Row],[School Code]]</f>
        <v>75</v>
      </c>
      <c r="O45">
        <v>240</v>
      </c>
      <c r="P45" t="s">
        <v>637</v>
      </c>
    </row>
    <row r="46" spans="1:16" hidden="1" x14ac:dyDescent="0.25">
      <c r="A46">
        <v>20</v>
      </c>
      <c r="B46" t="s">
        <v>207</v>
      </c>
      <c r="C46">
        <f>School_Listing[[#This Row],[System Code]]</f>
        <v>20</v>
      </c>
      <c r="D46">
        <v>78</v>
      </c>
      <c r="E46" t="str">
        <f>School_Listing[[#This Row],[System Code]]&amp;School_Listing[[#This Row],[School Code]]</f>
        <v>2078</v>
      </c>
      <c r="F46" t="s">
        <v>1968</v>
      </c>
      <c r="G46">
        <f>School_Listing[[#This Row],[School Code]]</f>
        <v>78</v>
      </c>
      <c r="O46">
        <v>521</v>
      </c>
      <c r="P46" t="s">
        <v>1049</v>
      </c>
    </row>
    <row r="47" spans="1:16" hidden="1" x14ac:dyDescent="0.25">
      <c r="A47">
        <v>30</v>
      </c>
      <c r="B47" t="s">
        <v>221</v>
      </c>
      <c r="C47">
        <f>School_Listing[[#This Row],[System Code]]</f>
        <v>30</v>
      </c>
      <c r="D47">
        <v>4</v>
      </c>
      <c r="E47" t="str">
        <f>School_Listing[[#This Row],[System Code]]&amp;School_Listing[[#This Row],[School Code]]</f>
        <v>304</v>
      </c>
      <c r="F47" t="s">
        <v>222</v>
      </c>
      <c r="G47">
        <f>School_Listing[[#This Row],[School Code]]</f>
        <v>4</v>
      </c>
      <c r="O47">
        <v>250</v>
      </c>
      <c r="P47" t="s">
        <v>645</v>
      </c>
    </row>
    <row r="48" spans="1:16" hidden="1" x14ac:dyDescent="0.25">
      <c r="A48">
        <v>30</v>
      </c>
      <c r="B48" t="s">
        <v>221</v>
      </c>
      <c r="C48">
        <f>School_Listing[[#This Row],[System Code]]</f>
        <v>30</v>
      </c>
      <c r="D48">
        <v>10</v>
      </c>
      <c r="E48" t="str">
        <f>School_Listing[[#This Row],[System Code]]&amp;School_Listing[[#This Row],[School Code]]</f>
        <v>3010</v>
      </c>
      <c r="F48" t="s">
        <v>223</v>
      </c>
      <c r="G48">
        <f>School_Listing[[#This Row],[School Code]]</f>
        <v>10</v>
      </c>
      <c r="O48">
        <v>260</v>
      </c>
      <c r="P48" t="s">
        <v>652</v>
      </c>
    </row>
    <row r="49" spans="1:16" hidden="1" x14ac:dyDescent="0.25">
      <c r="A49">
        <v>30</v>
      </c>
      <c r="B49" t="s">
        <v>221</v>
      </c>
      <c r="C49">
        <f>School_Listing[[#This Row],[System Code]]</f>
        <v>30</v>
      </c>
      <c r="D49">
        <v>15</v>
      </c>
      <c r="E49" t="str">
        <f>School_Listing[[#This Row],[System Code]]&amp;School_Listing[[#This Row],[School Code]]</f>
        <v>3015</v>
      </c>
      <c r="F49" t="s">
        <v>224</v>
      </c>
      <c r="G49">
        <f>School_Listing[[#This Row],[School Code]]</f>
        <v>15</v>
      </c>
      <c r="O49">
        <v>941</v>
      </c>
      <c r="P49" t="s">
        <v>1867</v>
      </c>
    </row>
    <row r="50" spans="1:16" hidden="1" x14ac:dyDescent="0.25">
      <c r="A50">
        <v>30</v>
      </c>
      <c r="B50" t="s">
        <v>221</v>
      </c>
      <c r="C50">
        <f>School_Listing[[#This Row],[System Code]]</f>
        <v>30</v>
      </c>
      <c r="D50">
        <v>25</v>
      </c>
      <c r="E50" t="str">
        <f>School_Listing[[#This Row],[System Code]]&amp;School_Listing[[#This Row],[School Code]]</f>
        <v>3025</v>
      </c>
      <c r="F50" t="s">
        <v>225</v>
      </c>
      <c r="G50">
        <f>School_Listing[[#This Row],[School Code]]</f>
        <v>25</v>
      </c>
      <c r="O50">
        <v>796</v>
      </c>
      <c r="P50" t="s">
        <v>1621</v>
      </c>
    </row>
    <row r="51" spans="1:16" hidden="1" x14ac:dyDescent="0.25">
      <c r="A51">
        <v>30</v>
      </c>
      <c r="B51" t="s">
        <v>221</v>
      </c>
      <c r="C51">
        <f>School_Listing[[#This Row],[System Code]]</f>
        <v>30</v>
      </c>
      <c r="D51">
        <v>20</v>
      </c>
      <c r="E51" t="str">
        <f>School_Listing[[#This Row],[System Code]]&amp;School_Listing[[#This Row],[School Code]]</f>
        <v>3020</v>
      </c>
      <c r="F51" t="s">
        <v>226</v>
      </c>
      <c r="G51">
        <f>School_Listing[[#This Row],[School Code]]</f>
        <v>20</v>
      </c>
      <c r="O51">
        <v>275</v>
      </c>
      <c r="P51" t="s">
        <v>678</v>
      </c>
    </row>
    <row r="52" spans="1:16" hidden="1" x14ac:dyDescent="0.25">
      <c r="A52">
        <v>30</v>
      </c>
      <c r="B52" t="s">
        <v>221</v>
      </c>
      <c r="C52">
        <f>School_Listing[[#This Row],[System Code]]</f>
        <v>30</v>
      </c>
      <c r="D52">
        <v>27</v>
      </c>
      <c r="E52" t="str">
        <f>School_Listing[[#This Row],[System Code]]&amp;School_Listing[[#This Row],[School Code]]</f>
        <v>3027</v>
      </c>
      <c r="F52" t="s">
        <v>227</v>
      </c>
      <c r="G52">
        <f>School_Listing[[#This Row],[School Code]]</f>
        <v>27</v>
      </c>
      <c r="O52">
        <v>280</v>
      </c>
      <c r="P52" t="s">
        <v>686</v>
      </c>
    </row>
    <row r="53" spans="1:16" hidden="1" x14ac:dyDescent="0.25">
      <c r="A53">
        <v>30</v>
      </c>
      <c r="B53" t="s">
        <v>221</v>
      </c>
      <c r="C53">
        <f>School_Listing[[#This Row],[System Code]]</f>
        <v>30</v>
      </c>
      <c r="D53">
        <v>30</v>
      </c>
      <c r="E53" t="str">
        <f>School_Listing[[#This Row],[System Code]]&amp;School_Listing[[#This Row],[School Code]]</f>
        <v>3030</v>
      </c>
      <c r="F53" t="s">
        <v>228</v>
      </c>
      <c r="G53">
        <f>School_Listing[[#This Row],[School Code]]</f>
        <v>30</v>
      </c>
      <c r="O53">
        <v>290</v>
      </c>
      <c r="P53" t="s">
        <v>695</v>
      </c>
    </row>
    <row r="54" spans="1:16" hidden="1" x14ac:dyDescent="0.25">
      <c r="A54">
        <v>30</v>
      </c>
      <c r="B54" t="s">
        <v>221</v>
      </c>
      <c r="C54">
        <f>School_Listing[[#This Row],[System Code]]</f>
        <v>30</v>
      </c>
      <c r="D54">
        <v>9</v>
      </c>
      <c r="E54" t="str">
        <f>School_Listing[[#This Row],[System Code]]&amp;School_Listing[[#This Row],[School Code]]</f>
        <v>309</v>
      </c>
      <c r="F54" t="s">
        <v>229</v>
      </c>
      <c r="G54">
        <f>School_Listing[[#This Row],[School Code]]</f>
        <v>9</v>
      </c>
      <c r="O54">
        <v>300</v>
      </c>
      <c r="P54" t="s">
        <v>705</v>
      </c>
    </row>
    <row r="55" spans="1:16" hidden="1" x14ac:dyDescent="0.25">
      <c r="A55">
        <v>40</v>
      </c>
      <c r="B55" t="s">
        <v>230</v>
      </c>
      <c r="C55">
        <f>School_Listing[[#This Row],[System Code]]</f>
        <v>40</v>
      </c>
      <c r="D55">
        <v>5</v>
      </c>
      <c r="E55" t="str">
        <f>School_Listing[[#This Row],[System Code]]&amp;School_Listing[[#This Row],[School Code]]</f>
        <v>405</v>
      </c>
      <c r="F55" t="s">
        <v>231</v>
      </c>
      <c r="G55">
        <f>School_Listing[[#This Row],[School Code]]</f>
        <v>5</v>
      </c>
      <c r="O55">
        <v>301</v>
      </c>
      <c r="P55" t="s">
        <v>718</v>
      </c>
    </row>
    <row r="56" spans="1:16" hidden="1" x14ac:dyDescent="0.25">
      <c r="A56">
        <v>40</v>
      </c>
      <c r="B56" t="s">
        <v>230</v>
      </c>
      <c r="C56">
        <f>School_Listing[[#This Row],[System Code]]</f>
        <v>40</v>
      </c>
      <c r="D56">
        <v>6</v>
      </c>
      <c r="E56" t="str">
        <f>School_Listing[[#This Row],[System Code]]&amp;School_Listing[[#This Row],[School Code]]</f>
        <v>406</v>
      </c>
      <c r="F56" t="s">
        <v>232</v>
      </c>
      <c r="G56">
        <f>School_Listing[[#This Row],[School Code]]</f>
        <v>6</v>
      </c>
      <c r="O56">
        <v>310</v>
      </c>
      <c r="P56" t="s">
        <v>725</v>
      </c>
    </row>
    <row r="57" spans="1:16" hidden="1" x14ac:dyDescent="0.25">
      <c r="A57">
        <v>40</v>
      </c>
      <c r="B57" t="s">
        <v>230</v>
      </c>
      <c r="C57">
        <f>School_Listing[[#This Row],[System Code]]</f>
        <v>40</v>
      </c>
      <c r="D57">
        <v>10</v>
      </c>
      <c r="E57" t="str">
        <f>School_Listing[[#This Row],[System Code]]&amp;School_Listing[[#This Row],[School Code]]</f>
        <v>4010</v>
      </c>
      <c r="F57" t="s">
        <v>233</v>
      </c>
      <c r="G57">
        <f>School_Listing[[#This Row],[School Code]]</f>
        <v>10</v>
      </c>
      <c r="O57">
        <v>320</v>
      </c>
      <c r="P57" t="s">
        <v>734</v>
      </c>
    </row>
    <row r="58" spans="1:16" hidden="1" x14ac:dyDescent="0.25">
      <c r="A58">
        <v>40</v>
      </c>
      <c r="B58" t="s">
        <v>230</v>
      </c>
      <c r="C58">
        <f>School_Listing[[#This Row],[System Code]]</f>
        <v>40</v>
      </c>
      <c r="D58">
        <v>25</v>
      </c>
      <c r="E58" t="str">
        <f>School_Listing[[#This Row],[System Code]]&amp;School_Listing[[#This Row],[School Code]]</f>
        <v>4025</v>
      </c>
      <c r="F58" t="s">
        <v>234</v>
      </c>
      <c r="G58">
        <f>School_Listing[[#This Row],[School Code]]</f>
        <v>25</v>
      </c>
      <c r="O58">
        <v>330</v>
      </c>
      <c r="P58" t="s">
        <v>753</v>
      </c>
    </row>
    <row r="59" spans="1:16" hidden="1" x14ac:dyDescent="0.25">
      <c r="A59">
        <v>40</v>
      </c>
      <c r="B59" t="s">
        <v>230</v>
      </c>
      <c r="C59">
        <f>School_Listing[[#This Row],[System Code]]</f>
        <v>40</v>
      </c>
      <c r="D59">
        <v>30</v>
      </c>
      <c r="E59" t="str">
        <f>School_Listing[[#This Row],[System Code]]&amp;School_Listing[[#This Row],[School Code]]</f>
        <v>4030</v>
      </c>
      <c r="F59" t="s">
        <v>235</v>
      </c>
      <c r="G59">
        <f>School_Listing[[#This Row],[School Code]]</f>
        <v>30</v>
      </c>
      <c r="O59">
        <v>340</v>
      </c>
      <c r="P59" t="s">
        <v>819</v>
      </c>
    </row>
    <row r="60" spans="1:16" hidden="1" x14ac:dyDescent="0.25">
      <c r="A60">
        <v>50</v>
      </c>
      <c r="B60" t="s">
        <v>236</v>
      </c>
      <c r="C60">
        <f>School_Listing[[#This Row],[System Code]]</f>
        <v>50</v>
      </c>
      <c r="D60">
        <v>22</v>
      </c>
      <c r="E60" t="str">
        <f>School_Listing[[#This Row],[System Code]]&amp;School_Listing[[#This Row],[School Code]]</f>
        <v>5022</v>
      </c>
      <c r="F60" t="s">
        <v>237</v>
      </c>
      <c r="G60">
        <f>School_Listing[[#This Row],[School Code]]</f>
        <v>22</v>
      </c>
      <c r="O60">
        <v>350</v>
      </c>
      <c r="P60" t="s">
        <v>822</v>
      </c>
    </row>
    <row r="61" spans="1:16" hidden="1" x14ac:dyDescent="0.25">
      <c r="A61">
        <v>50</v>
      </c>
      <c r="B61" t="s">
        <v>236</v>
      </c>
      <c r="C61">
        <f>School_Listing[[#This Row],[System Code]]</f>
        <v>50</v>
      </c>
      <c r="D61">
        <v>23</v>
      </c>
      <c r="E61" t="str">
        <f>School_Listing[[#This Row],[System Code]]&amp;School_Listing[[#This Row],[School Code]]</f>
        <v>5023</v>
      </c>
      <c r="F61" t="s">
        <v>238</v>
      </c>
      <c r="G61">
        <f>School_Listing[[#This Row],[School Code]]</f>
        <v>23</v>
      </c>
      <c r="O61">
        <v>360</v>
      </c>
      <c r="P61" t="s">
        <v>831</v>
      </c>
    </row>
    <row r="62" spans="1:16" hidden="1" x14ac:dyDescent="0.25">
      <c r="A62">
        <v>50</v>
      </c>
      <c r="B62" t="s">
        <v>236</v>
      </c>
      <c r="C62">
        <f>School_Listing[[#This Row],[System Code]]</f>
        <v>50</v>
      </c>
      <c r="D62">
        <v>7001</v>
      </c>
      <c r="E62" t="str">
        <f>School_Listing[[#This Row],[System Code]]&amp;School_Listing[[#This Row],[School Code]]</f>
        <v>507001</v>
      </c>
      <c r="F62" t="s">
        <v>1969</v>
      </c>
      <c r="G62">
        <f>School_Listing[[#This Row],[School Code]]</f>
        <v>7001</v>
      </c>
      <c r="O62">
        <v>370</v>
      </c>
      <c r="P62" t="s">
        <v>838</v>
      </c>
    </row>
    <row r="63" spans="1:16" hidden="1" x14ac:dyDescent="0.25">
      <c r="A63">
        <v>50</v>
      </c>
      <c r="B63" t="s">
        <v>236</v>
      </c>
      <c r="C63">
        <f>School_Listing[[#This Row],[System Code]]</f>
        <v>50</v>
      </c>
      <c r="D63">
        <v>31</v>
      </c>
      <c r="E63" t="str">
        <f>School_Listing[[#This Row],[System Code]]&amp;School_Listing[[#This Row],[School Code]]</f>
        <v>5031</v>
      </c>
      <c r="F63" t="s">
        <v>1970</v>
      </c>
      <c r="G63">
        <f>School_Listing[[#This Row],[School Code]]</f>
        <v>31</v>
      </c>
      <c r="O63">
        <v>380</v>
      </c>
      <c r="P63" t="s">
        <v>857</v>
      </c>
    </row>
    <row r="64" spans="1:16" hidden="1" x14ac:dyDescent="0.25">
      <c r="A64">
        <v>50</v>
      </c>
      <c r="B64" t="s">
        <v>236</v>
      </c>
      <c r="C64">
        <f>School_Listing[[#This Row],[System Code]]</f>
        <v>50</v>
      </c>
      <c r="D64">
        <v>43</v>
      </c>
      <c r="E64" t="str">
        <f>School_Listing[[#This Row],[System Code]]&amp;School_Listing[[#This Row],[School Code]]</f>
        <v>5043</v>
      </c>
      <c r="F64" t="s">
        <v>239</v>
      </c>
      <c r="G64">
        <f>School_Listing[[#This Row],[School Code]]</f>
        <v>43</v>
      </c>
      <c r="O64">
        <v>390</v>
      </c>
      <c r="P64" t="s">
        <v>861</v>
      </c>
    </row>
    <row r="65" spans="1:16" hidden="1" x14ac:dyDescent="0.25">
      <c r="A65">
        <v>50</v>
      </c>
      <c r="B65" t="s">
        <v>236</v>
      </c>
      <c r="C65">
        <f>School_Listing[[#This Row],[System Code]]</f>
        <v>50</v>
      </c>
      <c r="D65">
        <v>45</v>
      </c>
      <c r="E65" t="str">
        <f>School_Listing[[#This Row],[System Code]]&amp;School_Listing[[#This Row],[School Code]]</f>
        <v>5045</v>
      </c>
      <c r="F65" t="s">
        <v>187</v>
      </c>
      <c r="G65">
        <f>School_Listing[[#This Row],[School Code]]</f>
        <v>45</v>
      </c>
      <c r="O65">
        <v>400</v>
      </c>
      <c r="P65" t="s">
        <v>873</v>
      </c>
    </row>
    <row r="66" spans="1:16" hidden="1" x14ac:dyDescent="0.25">
      <c r="A66">
        <v>50</v>
      </c>
      <c r="B66" t="s">
        <v>236</v>
      </c>
      <c r="C66">
        <f>School_Listing[[#This Row],[System Code]]</f>
        <v>50</v>
      </c>
      <c r="D66">
        <v>55</v>
      </c>
      <c r="E66" t="str">
        <f>School_Listing[[#This Row],[System Code]]&amp;School_Listing[[#This Row],[School Code]]</f>
        <v>5055</v>
      </c>
      <c r="F66" t="s">
        <v>240</v>
      </c>
      <c r="G66">
        <f>School_Listing[[#This Row],[School Code]]</f>
        <v>55</v>
      </c>
      <c r="O66">
        <v>410</v>
      </c>
      <c r="P66" t="s">
        <v>884</v>
      </c>
    </row>
    <row r="67" spans="1:16" hidden="1" x14ac:dyDescent="0.25">
      <c r="A67">
        <v>50</v>
      </c>
      <c r="B67" t="s">
        <v>236</v>
      </c>
      <c r="C67">
        <f>School_Listing[[#This Row],[System Code]]</f>
        <v>50</v>
      </c>
      <c r="D67">
        <v>63</v>
      </c>
      <c r="E67" t="str">
        <f>School_Listing[[#This Row],[System Code]]&amp;School_Listing[[#This Row],[School Code]]</f>
        <v>5063</v>
      </c>
      <c r="F67" t="s">
        <v>241</v>
      </c>
      <c r="G67">
        <f>School_Listing[[#This Row],[School Code]]</f>
        <v>63</v>
      </c>
      <c r="O67">
        <v>92</v>
      </c>
      <c r="P67" t="s">
        <v>315</v>
      </c>
    </row>
    <row r="68" spans="1:16" hidden="1" x14ac:dyDescent="0.25">
      <c r="A68">
        <v>50</v>
      </c>
      <c r="B68" t="s">
        <v>236</v>
      </c>
      <c r="C68">
        <f>School_Listing[[#This Row],[System Code]]</f>
        <v>50</v>
      </c>
      <c r="D68">
        <v>61</v>
      </c>
      <c r="E68" t="str">
        <f>School_Listing[[#This Row],[System Code]]&amp;School_Listing[[#This Row],[School Code]]</f>
        <v>5061</v>
      </c>
      <c r="F68" t="s">
        <v>242</v>
      </c>
      <c r="G68">
        <f>School_Listing[[#This Row],[School Code]]</f>
        <v>61</v>
      </c>
      <c r="O68">
        <v>420</v>
      </c>
      <c r="P68" t="s">
        <v>893</v>
      </c>
    </row>
    <row r="69" spans="1:16" hidden="1" x14ac:dyDescent="0.25">
      <c r="A69">
        <v>50</v>
      </c>
      <c r="B69" t="s">
        <v>236</v>
      </c>
      <c r="C69">
        <f>School_Listing[[#This Row],[System Code]]</f>
        <v>50</v>
      </c>
      <c r="D69">
        <v>70</v>
      </c>
      <c r="E69" t="str">
        <f>School_Listing[[#This Row],[System Code]]&amp;School_Listing[[#This Row],[School Code]]</f>
        <v>5070</v>
      </c>
      <c r="F69" t="s">
        <v>243</v>
      </c>
      <c r="G69">
        <f>School_Listing[[#This Row],[School Code]]</f>
        <v>70</v>
      </c>
      <c r="O69">
        <v>271</v>
      </c>
      <c r="P69" t="s">
        <v>663</v>
      </c>
    </row>
    <row r="70" spans="1:16" hidden="1" x14ac:dyDescent="0.25">
      <c r="A70">
        <v>50</v>
      </c>
      <c r="B70" t="s">
        <v>236</v>
      </c>
      <c r="C70">
        <f>School_Listing[[#This Row],[System Code]]</f>
        <v>50</v>
      </c>
      <c r="D70">
        <v>90</v>
      </c>
      <c r="E70" t="str">
        <f>School_Listing[[#This Row],[System Code]]&amp;School_Listing[[#This Row],[School Code]]</f>
        <v>5090</v>
      </c>
      <c r="F70" t="s">
        <v>244</v>
      </c>
      <c r="G70">
        <f>School_Listing[[#This Row],[School Code]]</f>
        <v>90</v>
      </c>
      <c r="O70">
        <v>430</v>
      </c>
      <c r="P70" t="s">
        <v>898</v>
      </c>
    </row>
    <row r="71" spans="1:16" hidden="1" x14ac:dyDescent="0.25">
      <c r="A71">
        <v>50</v>
      </c>
      <c r="B71" t="s">
        <v>236</v>
      </c>
      <c r="C71">
        <f>School_Listing[[#This Row],[System Code]]</f>
        <v>50</v>
      </c>
      <c r="D71">
        <v>93</v>
      </c>
      <c r="E71" t="str">
        <f>School_Listing[[#This Row],[System Code]]&amp;School_Listing[[#This Row],[School Code]]</f>
        <v>5093</v>
      </c>
      <c r="F71" t="s">
        <v>245</v>
      </c>
      <c r="G71">
        <f>School_Listing[[#This Row],[School Code]]</f>
        <v>93</v>
      </c>
      <c r="O71">
        <v>93</v>
      </c>
      <c r="P71" t="s">
        <v>318</v>
      </c>
    </row>
    <row r="72" spans="1:16" hidden="1" x14ac:dyDescent="0.25">
      <c r="A72">
        <v>50</v>
      </c>
      <c r="B72" t="s">
        <v>236</v>
      </c>
      <c r="C72">
        <f>School_Listing[[#This Row],[System Code]]</f>
        <v>50</v>
      </c>
      <c r="D72">
        <v>94</v>
      </c>
      <c r="E72" t="str">
        <f>School_Listing[[#This Row],[System Code]]&amp;School_Listing[[#This Row],[School Code]]</f>
        <v>5094</v>
      </c>
      <c r="F72" t="s">
        <v>246</v>
      </c>
      <c r="G72">
        <f>School_Listing[[#This Row],[School Code]]</f>
        <v>94</v>
      </c>
      <c r="O72">
        <v>440</v>
      </c>
      <c r="P72" t="s">
        <v>904</v>
      </c>
    </row>
    <row r="73" spans="1:16" hidden="1" x14ac:dyDescent="0.25">
      <c r="A73">
        <v>50</v>
      </c>
      <c r="B73" t="s">
        <v>236</v>
      </c>
      <c r="C73">
        <f>School_Listing[[#This Row],[System Code]]</f>
        <v>50</v>
      </c>
      <c r="D73">
        <v>95</v>
      </c>
      <c r="E73" t="str">
        <f>School_Listing[[#This Row],[System Code]]&amp;School_Listing[[#This Row],[School Code]]</f>
        <v>5095</v>
      </c>
      <c r="F73" t="s">
        <v>247</v>
      </c>
      <c r="G73">
        <f>School_Listing[[#This Row],[School Code]]</f>
        <v>95</v>
      </c>
      <c r="O73">
        <v>450</v>
      </c>
      <c r="P73" t="s">
        <v>909</v>
      </c>
    </row>
    <row r="74" spans="1:16" hidden="1" x14ac:dyDescent="0.25">
      <c r="A74">
        <v>50</v>
      </c>
      <c r="B74" t="s">
        <v>236</v>
      </c>
      <c r="C74">
        <f>School_Listing[[#This Row],[System Code]]</f>
        <v>50</v>
      </c>
      <c r="D74">
        <v>160</v>
      </c>
      <c r="E74" t="str">
        <f>School_Listing[[#This Row],[System Code]]&amp;School_Listing[[#This Row],[School Code]]</f>
        <v>50160</v>
      </c>
      <c r="F74" t="s">
        <v>248</v>
      </c>
      <c r="G74">
        <f>School_Listing[[#This Row],[School Code]]</f>
        <v>160</v>
      </c>
      <c r="O74">
        <v>901</v>
      </c>
      <c r="P74" t="s">
        <v>1789</v>
      </c>
    </row>
    <row r="75" spans="1:16" hidden="1" x14ac:dyDescent="0.25">
      <c r="A75">
        <v>50</v>
      </c>
      <c r="B75" t="s">
        <v>236</v>
      </c>
      <c r="C75">
        <f>School_Listing[[#This Row],[System Code]]</f>
        <v>50</v>
      </c>
      <c r="D75">
        <v>110</v>
      </c>
      <c r="E75" t="str">
        <f>School_Listing[[#This Row],[System Code]]&amp;School_Listing[[#This Row],[School Code]]</f>
        <v>50110</v>
      </c>
      <c r="F75" t="s">
        <v>249</v>
      </c>
      <c r="G75">
        <f>School_Listing[[#This Row],[School Code]]</f>
        <v>110</v>
      </c>
      <c r="O75">
        <v>460</v>
      </c>
      <c r="P75" t="s">
        <v>921</v>
      </c>
    </row>
    <row r="76" spans="1:16" hidden="1" x14ac:dyDescent="0.25">
      <c r="A76">
        <v>50</v>
      </c>
      <c r="B76" t="s">
        <v>236</v>
      </c>
      <c r="C76">
        <f>School_Listing[[#This Row],[System Code]]</f>
        <v>50</v>
      </c>
      <c r="D76">
        <v>123</v>
      </c>
      <c r="E76" t="str">
        <f>School_Listing[[#This Row],[System Code]]&amp;School_Listing[[#This Row],[School Code]]</f>
        <v>50123</v>
      </c>
      <c r="F76" t="s">
        <v>1971</v>
      </c>
      <c r="G76">
        <f>School_Listing[[#This Row],[School Code]]</f>
        <v>123</v>
      </c>
      <c r="O76">
        <v>822</v>
      </c>
      <c r="P76" t="s">
        <v>1664</v>
      </c>
    </row>
    <row r="77" spans="1:16" hidden="1" x14ac:dyDescent="0.25">
      <c r="A77">
        <v>50</v>
      </c>
      <c r="B77" t="s">
        <v>236</v>
      </c>
      <c r="C77">
        <f>School_Listing[[#This Row],[System Code]]</f>
        <v>50</v>
      </c>
      <c r="D77">
        <v>125</v>
      </c>
      <c r="E77" t="str">
        <f>School_Listing[[#This Row],[System Code]]&amp;School_Listing[[#This Row],[School Code]]</f>
        <v>50125</v>
      </c>
      <c r="F77" t="s">
        <v>250</v>
      </c>
      <c r="G77">
        <f>School_Listing[[#This Row],[School Code]]</f>
        <v>125</v>
      </c>
      <c r="O77">
        <v>470</v>
      </c>
      <c r="P77" t="s">
        <v>928</v>
      </c>
    </row>
    <row r="78" spans="1:16" hidden="1" x14ac:dyDescent="0.25">
      <c r="A78">
        <v>50</v>
      </c>
      <c r="B78" t="s">
        <v>236</v>
      </c>
      <c r="C78">
        <f>School_Listing[[#This Row],[System Code]]</f>
        <v>50</v>
      </c>
      <c r="D78">
        <v>138</v>
      </c>
      <c r="E78" t="str">
        <f>School_Listing[[#This Row],[System Code]]&amp;School_Listing[[#This Row],[School Code]]</f>
        <v>50138</v>
      </c>
      <c r="F78" t="s">
        <v>251</v>
      </c>
      <c r="G78">
        <f>School_Listing[[#This Row],[School Code]]</f>
        <v>138</v>
      </c>
      <c r="O78">
        <v>480</v>
      </c>
      <c r="P78" t="s">
        <v>1012</v>
      </c>
    </row>
    <row r="79" spans="1:16" hidden="1" x14ac:dyDescent="0.25">
      <c r="A79">
        <v>50</v>
      </c>
      <c r="B79" t="s">
        <v>236</v>
      </c>
      <c r="C79">
        <f>School_Listing[[#This Row],[System Code]]</f>
        <v>50</v>
      </c>
      <c r="D79">
        <v>84</v>
      </c>
      <c r="E79" t="str">
        <f>School_Listing[[#This Row],[System Code]]&amp;School_Listing[[#This Row],[School Code]]</f>
        <v>5084</v>
      </c>
      <c r="F79" t="s">
        <v>252</v>
      </c>
      <c r="G79">
        <f>School_Listing[[#This Row],[School Code]]</f>
        <v>84</v>
      </c>
      <c r="O79">
        <v>797</v>
      </c>
      <c r="P79" t="s">
        <v>1627</v>
      </c>
    </row>
    <row r="80" spans="1:16" hidden="1" x14ac:dyDescent="0.25">
      <c r="A80">
        <v>50</v>
      </c>
      <c r="B80" t="s">
        <v>236</v>
      </c>
      <c r="C80">
        <f>School_Listing[[#This Row],[System Code]]</f>
        <v>50</v>
      </c>
      <c r="D80">
        <v>145</v>
      </c>
      <c r="E80" t="str">
        <f>School_Listing[[#This Row],[System Code]]&amp;School_Listing[[#This Row],[School Code]]</f>
        <v>50145</v>
      </c>
      <c r="F80" t="s">
        <v>253</v>
      </c>
      <c r="G80">
        <f>School_Listing[[#This Row],[School Code]]</f>
        <v>145</v>
      </c>
      <c r="O80">
        <v>490</v>
      </c>
      <c r="P80" t="s">
        <v>1016</v>
      </c>
    </row>
    <row r="81" spans="1:16" hidden="1" x14ac:dyDescent="0.25">
      <c r="A81">
        <v>50</v>
      </c>
      <c r="B81" t="s">
        <v>236</v>
      </c>
      <c r="C81">
        <f>School_Listing[[#This Row],[System Code]]</f>
        <v>50</v>
      </c>
      <c r="D81">
        <v>155</v>
      </c>
      <c r="E81" t="str">
        <f>School_Listing[[#This Row],[System Code]]&amp;School_Listing[[#This Row],[School Code]]</f>
        <v>50155</v>
      </c>
      <c r="F81" t="s">
        <v>254</v>
      </c>
      <c r="G81">
        <f>School_Listing[[#This Row],[School Code]]</f>
        <v>155</v>
      </c>
      <c r="O81">
        <v>500</v>
      </c>
      <c r="P81" t="s">
        <v>1023</v>
      </c>
    </row>
    <row r="82" spans="1:16" hidden="1" x14ac:dyDescent="0.25">
      <c r="A82">
        <v>51</v>
      </c>
      <c r="B82" t="s">
        <v>255</v>
      </c>
      <c r="C82">
        <f>School_Listing[[#This Row],[System Code]]</f>
        <v>51</v>
      </c>
      <c r="D82">
        <v>5</v>
      </c>
      <c r="E82" t="str">
        <f>School_Listing[[#This Row],[System Code]]&amp;School_Listing[[#This Row],[School Code]]</f>
        <v>515</v>
      </c>
      <c r="F82" t="s">
        <v>256</v>
      </c>
      <c r="G82">
        <f>School_Listing[[#This Row],[School Code]]</f>
        <v>5</v>
      </c>
      <c r="O82">
        <v>951</v>
      </c>
      <c r="P82" t="s">
        <v>1895</v>
      </c>
    </row>
    <row r="83" spans="1:16" hidden="1" x14ac:dyDescent="0.25">
      <c r="A83">
        <v>51</v>
      </c>
      <c r="B83" t="s">
        <v>255</v>
      </c>
      <c r="C83">
        <f>School_Listing[[#This Row],[System Code]]</f>
        <v>51</v>
      </c>
      <c r="D83">
        <v>10</v>
      </c>
      <c r="E83" t="str">
        <f>School_Listing[[#This Row],[System Code]]&amp;School_Listing[[#This Row],[School Code]]</f>
        <v>5110</v>
      </c>
      <c r="F83" t="s">
        <v>257</v>
      </c>
      <c r="G83">
        <f>School_Listing[[#This Row],[School Code]]</f>
        <v>10</v>
      </c>
      <c r="O83">
        <v>531</v>
      </c>
      <c r="P83" t="s">
        <v>1062</v>
      </c>
    </row>
    <row r="84" spans="1:16" hidden="1" x14ac:dyDescent="0.25">
      <c r="A84">
        <v>51</v>
      </c>
      <c r="B84" t="s">
        <v>255</v>
      </c>
      <c r="C84">
        <f>School_Listing[[#This Row],[System Code]]</f>
        <v>51</v>
      </c>
      <c r="D84">
        <v>12</v>
      </c>
      <c r="E84" t="str">
        <f>School_Listing[[#This Row],[System Code]]&amp;School_Listing[[#This Row],[School Code]]</f>
        <v>5112</v>
      </c>
      <c r="F84" t="s">
        <v>258</v>
      </c>
      <c r="G84">
        <f>School_Listing[[#This Row],[School Code]]</f>
        <v>12</v>
      </c>
      <c r="O84">
        <v>510</v>
      </c>
      <c r="P84" t="s">
        <v>1037</v>
      </c>
    </row>
    <row r="85" spans="1:16" hidden="1" x14ac:dyDescent="0.25">
      <c r="A85">
        <v>51</v>
      </c>
      <c r="B85" t="s">
        <v>255</v>
      </c>
      <c r="C85">
        <f>School_Listing[[#This Row],[System Code]]</f>
        <v>51</v>
      </c>
      <c r="D85">
        <v>6</v>
      </c>
      <c r="E85" t="str">
        <f>School_Listing[[#This Row],[System Code]]&amp;School_Listing[[#This Row],[School Code]]</f>
        <v>516</v>
      </c>
      <c r="F85" t="s">
        <v>259</v>
      </c>
      <c r="G85">
        <f>School_Listing[[#This Row],[School Code]]</f>
        <v>6</v>
      </c>
      <c r="O85">
        <v>391</v>
      </c>
      <c r="P85" t="s">
        <v>870</v>
      </c>
    </row>
    <row r="86" spans="1:16" hidden="1" x14ac:dyDescent="0.25">
      <c r="A86">
        <v>52</v>
      </c>
      <c r="B86" t="s">
        <v>260</v>
      </c>
      <c r="C86">
        <f>School_Listing[[#This Row],[System Code]]</f>
        <v>52</v>
      </c>
      <c r="D86">
        <v>35</v>
      </c>
      <c r="E86" t="str">
        <f>School_Listing[[#This Row],[System Code]]&amp;School_Listing[[#This Row],[School Code]]</f>
        <v>5235</v>
      </c>
      <c r="F86" t="s">
        <v>261</v>
      </c>
      <c r="G86">
        <f>School_Listing[[#This Row],[School Code]]</f>
        <v>35</v>
      </c>
      <c r="O86">
        <v>520</v>
      </c>
      <c r="P86" t="s">
        <v>1042</v>
      </c>
    </row>
    <row r="87" spans="1:16" hidden="1" x14ac:dyDescent="0.25">
      <c r="A87">
        <v>52</v>
      </c>
      <c r="B87" t="s">
        <v>260</v>
      </c>
      <c r="C87">
        <f>School_Listing[[#This Row],[System Code]]</f>
        <v>52</v>
      </c>
      <c r="D87">
        <v>30</v>
      </c>
      <c r="E87" t="str">
        <f>School_Listing[[#This Row],[System Code]]&amp;School_Listing[[#This Row],[School Code]]</f>
        <v>5230</v>
      </c>
      <c r="F87" t="s">
        <v>262</v>
      </c>
      <c r="G87">
        <f>School_Listing[[#This Row],[School Code]]</f>
        <v>30</v>
      </c>
      <c r="O87">
        <v>530</v>
      </c>
      <c r="P87" t="s">
        <v>1053</v>
      </c>
    </row>
    <row r="88" spans="1:16" hidden="1" x14ac:dyDescent="0.25">
      <c r="A88">
        <v>52</v>
      </c>
      <c r="B88" t="s">
        <v>260</v>
      </c>
      <c r="C88">
        <f>School_Listing[[#This Row],[System Code]]</f>
        <v>52</v>
      </c>
      <c r="D88">
        <v>10</v>
      </c>
      <c r="E88" t="str">
        <f>School_Listing[[#This Row],[System Code]]&amp;School_Listing[[#This Row],[School Code]]</f>
        <v>5210</v>
      </c>
      <c r="F88" t="s">
        <v>263</v>
      </c>
      <c r="G88">
        <f>School_Listing[[#This Row],[School Code]]</f>
        <v>10</v>
      </c>
      <c r="O88">
        <v>560</v>
      </c>
      <c r="P88" t="s">
        <v>1091</v>
      </c>
    </row>
    <row r="89" spans="1:16" hidden="1" x14ac:dyDescent="0.25">
      <c r="A89">
        <v>52</v>
      </c>
      <c r="B89" t="s">
        <v>260</v>
      </c>
      <c r="C89">
        <f>School_Listing[[#This Row],[System Code]]</f>
        <v>52</v>
      </c>
      <c r="D89">
        <v>15</v>
      </c>
      <c r="E89" t="str">
        <f>School_Listing[[#This Row],[System Code]]&amp;School_Listing[[#This Row],[School Code]]</f>
        <v>5215</v>
      </c>
      <c r="F89" t="s">
        <v>264</v>
      </c>
      <c r="G89">
        <f>School_Listing[[#This Row],[School Code]]</f>
        <v>15</v>
      </c>
      <c r="O89">
        <v>570</v>
      </c>
      <c r="P89" t="s">
        <v>1098</v>
      </c>
    </row>
    <row r="90" spans="1:16" hidden="1" x14ac:dyDescent="0.25">
      <c r="A90">
        <v>52</v>
      </c>
      <c r="B90" t="s">
        <v>260</v>
      </c>
      <c r="C90">
        <f>School_Listing[[#This Row],[System Code]]</f>
        <v>52</v>
      </c>
      <c r="D90">
        <v>20</v>
      </c>
      <c r="E90" t="str">
        <f>School_Listing[[#This Row],[System Code]]&amp;School_Listing[[#This Row],[School Code]]</f>
        <v>5220</v>
      </c>
      <c r="F90" t="s">
        <v>265</v>
      </c>
      <c r="G90">
        <f>School_Listing[[#This Row],[School Code]]</f>
        <v>20</v>
      </c>
      <c r="O90">
        <v>161</v>
      </c>
      <c r="P90" t="s">
        <v>417</v>
      </c>
    </row>
    <row r="91" spans="1:16" hidden="1" x14ac:dyDescent="0.25">
      <c r="A91">
        <v>52</v>
      </c>
      <c r="B91" t="s">
        <v>260</v>
      </c>
      <c r="C91">
        <f>School_Listing[[#This Row],[System Code]]</f>
        <v>52</v>
      </c>
      <c r="D91">
        <v>22</v>
      </c>
      <c r="E91" t="str">
        <f>School_Listing[[#This Row],[System Code]]&amp;School_Listing[[#This Row],[School Code]]</f>
        <v>5222</v>
      </c>
      <c r="F91" t="s">
        <v>1972</v>
      </c>
      <c r="G91">
        <f>School_Listing[[#This Row],[School Code]]</f>
        <v>22</v>
      </c>
      <c r="O91">
        <v>580</v>
      </c>
      <c r="P91" t="s">
        <v>1119</v>
      </c>
    </row>
    <row r="92" spans="1:16" hidden="1" x14ac:dyDescent="0.25">
      <c r="A92">
        <v>52</v>
      </c>
      <c r="B92" t="s">
        <v>260</v>
      </c>
      <c r="C92">
        <f>School_Listing[[#This Row],[System Code]]</f>
        <v>52</v>
      </c>
      <c r="D92">
        <v>18</v>
      </c>
      <c r="E92" t="str">
        <f>School_Listing[[#This Row],[System Code]]&amp;School_Listing[[#This Row],[School Code]]</f>
        <v>5218</v>
      </c>
      <c r="F92" t="s">
        <v>266</v>
      </c>
      <c r="G92">
        <f>School_Listing[[#This Row],[School Code]]</f>
        <v>18</v>
      </c>
      <c r="O92">
        <v>590</v>
      </c>
      <c r="P92" t="s">
        <v>1133</v>
      </c>
    </row>
    <row r="93" spans="1:16" hidden="1" x14ac:dyDescent="0.25">
      <c r="A93">
        <v>52</v>
      </c>
      <c r="B93" t="s">
        <v>260</v>
      </c>
      <c r="C93">
        <f>School_Listing[[#This Row],[System Code]]</f>
        <v>52</v>
      </c>
      <c r="D93">
        <v>25</v>
      </c>
      <c r="E93" t="str">
        <f>School_Listing[[#This Row],[System Code]]&amp;School_Listing[[#This Row],[School Code]]</f>
        <v>5225</v>
      </c>
      <c r="F93" t="s">
        <v>267</v>
      </c>
      <c r="G93">
        <f>School_Listing[[#This Row],[School Code]]</f>
        <v>25</v>
      </c>
      <c r="O93">
        <v>52</v>
      </c>
      <c r="P93" t="s">
        <v>260</v>
      </c>
    </row>
    <row r="94" spans="1:16" hidden="1" x14ac:dyDescent="0.25">
      <c r="A94">
        <v>60</v>
      </c>
      <c r="B94" t="s">
        <v>268</v>
      </c>
      <c r="C94">
        <f>School_Listing[[#This Row],[System Code]]</f>
        <v>60</v>
      </c>
      <c r="D94">
        <v>10</v>
      </c>
      <c r="E94" t="str">
        <f>School_Listing[[#This Row],[System Code]]&amp;School_Listing[[#This Row],[School Code]]</f>
        <v>6010</v>
      </c>
      <c r="F94" t="s">
        <v>269</v>
      </c>
      <c r="G94">
        <f>School_Listing[[#This Row],[School Code]]</f>
        <v>10</v>
      </c>
      <c r="O94">
        <v>600</v>
      </c>
      <c r="P94" t="s">
        <v>1144</v>
      </c>
    </row>
    <row r="95" spans="1:16" hidden="1" x14ac:dyDescent="0.25">
      <c r="A95">
        <v>60</v>
      </c>
      <c r="B95" t="s">
        <v>268</v>
      </c>
      <c r="C95">
        <f>School_Listing[[#This Row],[System Code]]</f>
        <v>60</v>
      </c>
      <c r="D95">
        <v>20</v>
      </c>
      <c r="E95" t="str">
        <f>School_Listing[[#This Row],[System Code]]&amp;School_Listing[[#This Row],[School Code]]</f>
        <v>6020</v>
      </c>
      <c r="F95" t="s">
        <v>270</v>
      </c>
      <c r="G95">
        <f>School_Listing[[#This Row],[School Code]]</f>
        <v>20</v>
      </c>
      <c r="O95">
        <v>94</v>
      </c>
      <c r="P95" t="s">
        <v>323</v>
      </c>
    </row>
    <row r="96" spans="1:16" hidden="1" x14ac:dyDescent="0.25">
      <c r="A96">
        <v>60</v>
      </c>
      <c r="B96" t="s">
        <v>268</v>
      </c>
      <c r="C96">
        <f>School_Listing[[#This Row],[System Code]]</f>
        <v>60</v>
      </c>
      <c r="D96">
        <v>105</v>
      </c>
      <c r="E96" t="str">
        <f>School_Listing[[#This Row],[System Code]]&amp;School_Listing[[#This Row],[School Code]]</f>
        <v>60105</v>
      </c>
      <c r="F96" t="s">
        <v>271</v>
      </c>
      <c r="G96">
        <f>School_Listing[[#This Row],[School Code]]</f>
        <v>105</v>
      </c>
      <c r="O96">
        <v>540</v>
      </c>
      <c r="P96" t="s">
        <v>1066</v>
      </c>
    </row>
    <row r="97" spans="1:16" hidden="1" x14ac:dyDescent="0.25">
      <c r="A97">
        <v>60</v>
      </c>
      <c r="B97" t="s">
        <v>268</v>
      </c>
      <c r="C97">
        <f>School_Listing[[#This Row],[System Code]]</f>
        <v>60</v>
      </c>
      <c r="D97">
        <v>30</v>
      </c>
      <c r="E97" t="str">
        <f>School_Listing[[#This Row],[System Code]]&amp;School_Listing[[#This Row],[School Code]]</f>
        <v>6030</v>
      </c>
      <c r="F97" t="s">
        <v>272</v>
      </c>
      <c r="G97">
        <f>School_Listing[[#This Row],[School Code]]</f>
        <v>30</v>
      </c>
      <c r="O97">
        <v>550</v>
      </c>
      <c r="P97" t="s">
        <v>1083</v>
      </c>
    </row>
    <row r="98" spans="1:16" hidden="1" x14ac:dyDescent="0.25">
      <c r="A98">
        <v>60</v>
      </c>
      <c r="B98" t="s">
        <v>268</v>
      </c>
      <c r="C98">
        <f>School_Listing[[#This Row],[System Code]]</f>
        <v>60</v>
      </c>
      <c r="D98">
        <v>40</v>
      </c>
      <c r="E98" t="str">
        <f>School_Listing[[#This Row],[System Code]]&amp;School_Listing[[#This Row],[School Code]]</f>
        <v>6040</v>
      </c>
      <c r="F98" t="s">
        <v>273</v>
      </c>
      <c r="G98">
        <f>School_Listing[[#This Row],[School Code]]</f>
        <v>40</v>
      </c>
      <c r="O98">
        <v>610</v>
      </c>
      <c r="P98" t="s">
        <v>1163</v>
      </c>
    </row>
    <row r="99" spans="1:16" hidden="1" x14ac:dyDescent="0.25">
      <c r="A99">
        <v>60</v>
      </c>
      <c r="B99" t="s">
        <v>268</v>
      </c>
      <c r="C99">
        <f>School_Listing[[#This Row],[System Code]]</f>
        <v>60</v>
      </c>
      <c r="D99">
        <v>72</v>
      </c>
      <c r="E99" t="str">
        <f>School_Listing[[#This Row],[System Code]]&amp;School_Listing[[#This Row],[School Code]]</f>
        <v>6072</v>
      </c>
      <c r="F99" t="s">
        <v>274</v>
      </c>
      <c r="G99">
        <f>School_Listing[[#This Row],[School Code]]</f>
        <v>72</v>
      </c>
      <c r="O99">
        <v>792</v>
      </c>
      <c r="P99" t="s">
        <v>1953</v>
      </c>
    </row>
    <row r="100" spans="1:16" hidden="1" x14ac:dyDescent="0.25">
      <c r="A100">
        <v>60</v>
      </c>
      <c r="B100" t="s">
        <v>268</v>
      </c>
      <c r="C100">
        <f>School_Listing[[#This Row],[System Code]]</f>
        <v>60</v>
      </c>
      <c r="D100">
        <v>50</v>
      </c>
      <c r="E100" t="str">
        <f>School_Listing[[#This Row],[System Code]]&amp;School_Listing[[#This Row],[School Code]]</f>
        <v>6050</v>
      </c>
      <c r="F100" t="s">
        <v>275</v>
      </c>
      <c r="G100">
        <f>School_Listing[[#This Row],[School Code]]</f>
        <v>50</v>
      </c>
      <c r="O100">
        <v>272</v>
      </c>
      <c r="P100" t="s">
        <v>667</v>
      </c>
    </row>
    <row r="101" spans="1:16" hidden="1" x14ac:dyDescent="0.25">
      <c r="A101">
        <v>60</v>
      </c>
      <c r="B101" t="s">
        <v>268</v>
      </c>
      <c r="C101">
        <f>School_Listing[[#This Row],[System Code]]</f>
        <v>60</v>
      </c>
      <c r="D101">
        <v>53</v>
      </c>
      <c r="E101" t="str">
        <f>School_Listing[[#This Row],[System Code]]&amp;School_Listing[[#This Row],[School Code]]</f>
        <v>6053</v>
      </c>
      <c r="F101" t="s">
        <v>276</v>
      </c>
      <c r="G101">
        <f>School_Listing[[#This Row],[School Code]]</f>
        <v>53</v>
      </c>
      <c r="O101">
        <v>798</v>
      </c>
      <c r="P101" t="s">
        <v>1629</v>
      </c>
    </row>
    <row r="102" spans="1:16" hidden="1" x14ac:dyDescent="0.25">
      <c r="A102">
        <v>60</v>
      </c>
      <c r="B102" t="s">
        <v>268</v>
      </c>
      <c r="C102">
        <f>School_Listing[[#This Row],[System Code]]</f>
        <v>60</v>
      </c>
      <c r="D102">
        <v>55</v>
      </c>
      <c r="E102" t="str">
        <f>School_Listing[[#This Row],[System Code]]&amp;School_Listing[[#This Row],[School Code]]</f>
        <v>6055</v>
      </c>
      <c r="F102" t="s">
        <v>277</v>
      </c>
      <c r="G102">
        <f>School_Listing[[#This Row],[School Code]]</f>
        <v>55</v>
      </c>
      <c r="O102">
        <v>620</v>
      </c>
      <c r="P102" t="s">
        <v>1168</v>
      </c>
    </row>
    <row r="103" spans="1:16" hidden="1" x14ac:dyDescent="0.25">
      <c r="A103">
        <v>60</v>
      </c>
      <c r="B103" t="s">
        <v>268</v>
      </c>
      <c r="C103">
        <f>School_Listing[[#This Row],[System Code]]</f>
        <v>60</v>
      </c>
      <c r="D103">
        <v>60</v>
      </c>
      <c r="E103" t="str">
        <f>School_Listing[[#This Row],[System Code]]&amp;School_Listing[[#This Row],[School Code]]</f>
        <v>6060</v>
      </c>
      <c r="F103" t="s">
        <v>278</v>
      </c>
      <c r="G103">
        <f>School_Listing[[#This Row],[School Code]]</f>
        <v>60</v>
      </c>
      <c r="O103">
        <v>630</v>
      </c>
      <c r="P103" t="s">
        <v>1185</v>
      </c>
    </row>
    <row r="104" spans="1:16" hidden="1" x14ac:dyDescent="0.25">
      <c r="A104">
        <v>60</v>
      </c>
      <c r="B104" t="s">
        <v>268</v>
      </c>
      <c r="C104">
        <f>School_Listing[[#This Row],[System Code]]</f>
        <v>60</v>
      </c>
      <c r="D104">
        <v>18</v>
      </c>
      <c r="E104" t="str">
        <f>School_Listing[[#This Row],[System Code]]&amp;School_Listing[[#This Row],[School Code]]</f>
        <v>6018</v>
      </c>
      <c r="F104" t="s">
        <v>279</v>
      </c>
      <c r="G104">
        <f>School_Listing[[#This Row],[School Code]]</f>
        <v>18</v>
      </c>
      <c r="O104">
        <v>640</v>
      </c>
      <c r="P104" t="s">
        <v>1223</v>
      </c>
    </row>
    <row r="105" spans="1:16" hidden="1" x14ac:dyDescent="0.25">
      <c r="A105">
        <v>60</v>
      </c>
      <c r="B105" t="s">
        <v>268</v>
      </c>
      <c r="C105">
        <f>School_Listing[[#This Row],[System Code]]</f>
        <v>60</v>
      </c>
      <c r="D105">
        <v>102</v>
      </c>
      <c r="E105" t="str">
        <f>School_Listing[[#This Row],[System Code]]&amp;School_Listing[[#This Row],[School Code]]</f>
        <v>60102</v>
      </c>
      <c r="F105" t="s">
        <v>280</v>
      </c>
      <c r="G105">
        <f>School_Listing[[#This Row],[School Code]]</f>
        <v>102</v>
      </c>
      <c r="O105">
        <v>650</v>
      </c>
      <c r="P105" t="s">
        <v>1226</v>
      </c>
    </row>
    <row r="106" spans="1:16" hidden="1" x14ac:dyDescent="0.25">
      <c r="A106">
        <v>60</v>
      </c>
      <c r="B106" t="s">
        <v>268</v>
      </c>
      <c r="C106">
        <f>School_Listing[[#This Row],[System Code]]</f>
        <v>60</v>
      </c>
      <c r="D106">
        <v>62</v>
      </c>
      <c r="E106" t="str">
        <f>School_Listing[[#This Row],[System Code]]&amp;School_Listing[[#This Row],[School Code]]</f>
        <v>6062</v>
      </c>
      <c r="F106" t="s">
        <v>1973</v>
      </c>
      <c r="G106">
        <f>School_Listing[[#This Row],[School Code]]</f>
        <v>62</v>
      </c>
      <c r="O106">
        <v>751</v>
      </c>
      <c r="P106" t="s">
        <v>1382</v>
      </c>
    </row>
    <row r="107" spans="1:16" hidden="1" x14ac:dyDescent="0.25">
      <c r="A107">
        <v>60</v>
      </c>
      <c r="B107" t="s">
        <v>268</v>
      </c>
      <c r="C107">
        <f>School_Listing[[#This Row],[System Code]]</f>
        <v>60</v>
      </c>
      <c r="D107">
        <v>65</v>
      </c>
      <c r="E107" t="str">
        <f>School_Listing[[#This Row],[System Code]]&amp;School_Listing[[#This Row],[School Code]]</f>
        <v>6065</v>
      </c>
      <c r="F107" t="s">
        <v>248</v>
      </c>
      <c r="G107">
        <f>School_Listing[[#This Row],[School Code]]</f>
        <v>65</v>
      </c>
      <c r="O107">
        <v>151</v>
      </c>
      <c r="P107" t="s">
        <v>404</v>
      </c>
    </row>
    <row r="108" spans="1:16" hidden="1" x14ac:dyDescent="0.25">
      <c r="A108">
        <v>60</v>
      </c>
      <c r="B108" t="s">
        <v>268</v>
      </c>
      <c r="C108">
        <f>School_Listing[[#This Row],[System Code]]</f>
        <v>60</v>
      </c>
      <c r="D108">
        <v>70</v>
      </c>
      <c r="E108" t="str">
        <f>School_Listing[[#This Row],[System Code]]&amp;School_Listing[[#This Row],[School Code]]</f>
        <v>6070</v>
      </c>
      <c r="F108" t="s">
        <v>281</v>
      </c>
      <c r="G108">
        <f>School_Listing[[#This Row],[School Code]]</f>
        <v>70</v>
      </c>
      <c r="O108">
        <v>12</v>
      </c>
      <c r="P108" t="s">
        <v>199</v>
      </c>
    </row>
    <row r="109" spans="1:16" hidden="1" x14ac:dyDescent="0.25">
      <c r="A109">
        <v>60</v>
      </c>
      <c r="B109" t="s">
        <v>268</v>
      </c>
      <c r="C109">
        <f>School_Listing[[#This Row],[System Code]]</f>
        <v>60</v>
      </c>
      <c r="D109">
        <v>75</v>
      </c>
      <c r="E109" t="str">
        <f>School_Listing[[#This Row],[System Code]]&amp;School_Listing[[#This Row],[School Code]]</f>
        <v>6075</v>
      </c>
      <c r="F109" t="s">
        <v>282</v>
      </c>
      <c r="G109">
        <f>School_Listing[[#This Row],[School Code]]</f>
        <v>75</v>
      </c>
      <c r="O109">
        <v>660</v>
      </c>
      <c r="P109" t="s">
        <v>1233</v>
      </c>
    </row>
    <row r="110" spans="1:16" hidden="1" x14ac:dyDescent="0.25">
      <c r="A110">
        <v>60</v>
      </c>
      <c r="B110" t="s">
        <v>268</v>
      </c>
      <c r="C110">
        <f>School_Listing[[#This Row],[System Code]]</f>
        <v>60</v>
      </c>
      <c r="D110">
        <v>78</v>
      </c>
      <c r="E110" t="str">
        <f>School_Listing[[#This Row],[System Code]]&amp;School_Listing[[#This Row],[School Code]]</f>
        <v>6078</v>
      </c>
      <c r="F110" t="s">
        <v>283</v>
      </c>
      <c r="G110">
        <f>School_Listing[[#This Row],[School Code]]</f>
        <v>78</v>
      </c>
      <c r="O110">
        <v>761</v>
      </c>
      <c r="P110" t="s">
        <v>1402</v>
      </c>
    </row>
    <row r="111" spans="1:16" hidden="1" x14ac:dyDescent="0.25">
      <c r="A111">
        <v>60</v>
      </c>
      <c r="B111" t="s">
        <v>268</v>
      </c>
      <c r="C111">
        <f>School_Listing[[#This Row],[System Code]]</f>
        <v>60</v>
      </c>
      <c r="D111">
        <v>100</v>
      </c>
      <c r="E111" t="str">
        <f>School_Listing[[#This Row],[System Code]]&amp;School_Listing[[#This Row],[School Code]]</f>
        <v>60100</v>
      </c>
      <c r="F111" t="s">
        <v>284</v>
      </c>
      <c r="G111">
        <f>School_Listing[[#This Row],[School Code]]</f>
        <v>100</v>
      </c>
      <c r="O111">
        <v>670</v>
      </c>
      <c r="P111" t="s">
        <v>1244</v>
      </c>
    </row>
    <row r="112" spans="1:16" hidden="1" x14ac:dyDescent="0.25">
      <c r="A112">
        <v>61</v>
      </c>
      <c r="B112" t="s">
        <v>285</v>
      </c>
      <c r="C112">
        <f>School_Listing[[#This Row],[System Code]]</f>
        <v>61</v>
      </c>
      <c r="D112">
        <v>10</v>
      </c>
      <c r="E112" t="str">
        <f>School_Listing[[#This Row],[System Code]]&amp;School_Listing[[#This Row],[School Code]]</f>
        <v>6110</v>
      </c>
      <c r="F112" t="s">
        <v>286</v>
      </c>
      <c r="G112">
        <f>School_Listing[[#This Row],[School Code]]</f>
        <v>10</v>
      </c>
      <c r="O112">
        <v>401</v>
      </c>
      <c r="P112" t="s">
        <v>880</v>
      </c>
    </row>
    <row r="113" spans="1:16" hidden="1" x14ac:dyDescent="0.25">
      <c r="A113">
        <v>61</v>
      </c>
      <c r="B113" t="s">
        <v>285</v>
      </c>
      <c r="C113">
        <f>School_Listing[[#This Row],[System Code]]</f>
        <v>61</v>
      </c>
      <c r="D113">
        <v>12</v>
      </c>
      <c r="E113" t="str">
        <f>School_Listing[[#This Row],[System Code]]&amp;School_Listing[[#This Row],[School Code]]</f>
        <v>6112</v>
      </c>
      <c r="F113" t="s">
        <v>287</v>
      </c>
      <c r="G113">
        <f>School_Listing[[#This Row],[School Code]]</f>
        <v>12</v>
      </c>
      <c r="O113">
        <v>680</v>
      </c>
      <c r="P113" t="s">
        <v>1253</v>
      </c>
    </row>
    <row r="114" spans="1:16" hidden="1" x14ac:dyDescent="0.25">
      <c r="A114">
        <v>61</v>
      </c>
      <c r="B114" t="s">
        <v>285</v>
      </c>
      <c r="C114">
        <f>School_Listing[[#This Row],[System Code]]</f>
        <v>61</v>
      </c>
      <c r="D114">
        <v>45</v>
      </c>
      <c r="E114" t="str">
        <f>School_Listing[[#This Row],[System Code]]&amp;School_Listing[[#This Row],[School Code]]</f>
        <v>6145</v>
      </c>
      <c r="F114" t="s">
        <v>1974</v>
      </c>
      <c r="G114">
        <f>School_Listing[[#This Row],[School Code]]</f>
        <v>45</v>
      </c>
      <c r="O114">
        <v>690</v>
      </c>
      <c r="P114" t="s">
        <v>1257</v>
      </c>
    </row>
    <row r="115" spans="1:16" hidden="1" x14ac:dyDescent="0.25">
      <c r="A115">
        <v>61</v>
      </c>
      <c r="B115" t="s">
        <v>285</v>
      </c>
      <c r="C115">
        <f>School_Listing[[#This Row],[System Code]]</f>
        <v>61</v>
      </c>
      <c r="D115">
        <v>20</v>
      </c>
      <c r="E115" t="str">
        <f>School_Listing[[#This Row],[System Code]]&amp;School_Listing[[#This Row],[School Code]]</f>
        <v>6120</v>
      </c>
      <c r="F115" t="s">
        <v>288</v>
      </c>
      <c r="G115">
        <f>School_Listing[[#This Row],[School Code]]</f>
        <v>20</v>
      </c>
      <c r="O115">
        <v>700</v>
      </c>
      <c r="P115" t="s">
        <v>1260</v>
      </c>
    </row>
    <row r="116" spans="1:16" hidden="1" x14ac:dyDescent="0.25">
      <c r="A116">
        <v>61</v>
      </c>
      <c r="B116" t="s">
        <v>285</v>
      </c>
      <c r="C116">
        <f>School_Listing[[#This Row],[System Code]]</f>
        <v>61</v>
      </c>
      <c r="D116">
        <v>18</v>
      </c>
      <c r="E116" t="str">
        <f>School_Listing[[#This Row],[System Code]]&amp;School_Listing[[#This Row],[School Code]]</f>
        <v>6118</v>
      </c>
      <c r="F116" t="s">
        <v>289</v>
      </c>
      <c r="G116">
        <f>School_Listing[[#This Row],[School Code]]</f>
        <v>18</v>
      </c>
      <c r="O116">
        <v>710</v>
      </c>
      <c r="P116" t="s">
        <v>1267</v>
      </c>
    </row>
    <row r="117" spans="1:16" hidden="1" x14ac:dyDescent="0.25">
      <c r="A117">
        <v>61</v>
      </c>
      <c r="B117" t="s">
        <v>285</v>
      </c>
      <c r="C117">
        <f>School_Listing[[#This Row],[System Code]]</f>
        <v>61</v>
      </c>
      <c r="D117">
        <v>21</v>
      </c>
      <c r="E117" t="str">
        <f>School_Listing[[#This Row],[System Code]]&amp;School_Listing[[#This Row],[School Code]]</f>
        <v>6121</v>
      </c>
      <c r="F117" t="s">
        <v>290</v>
      </c>
      <c r="G117">
        <f>School_Listing[[#This Row],[School Code]]</f>
        <v>21</v>
      </c>
      <c r="O117">
        <v>720</v>
      </c>
      <c r="P117" t="s">
        <v>1287</v>
      </c>
    </row>
    <row r="118" spans="1:16" hidden="1" x14ac:dyDescent="0.25">
      <c r="A118">
        <v>61</v>
      </c>
      <c r="B118" t="s">
        <v>285</v>
      </c>
      <c r="C118">
        <f>School_Listing[[#This Row],[System Code]]</f>
        <v>61</v>
      </c>
      <c r="D118">
        <v>22</v>
      </c>
      <c r="E118" t="str">
        <f>School_Listing[[#This Row],[System Code]]&amp;School_Listing[[#This Row],[School Code]]</f>
        <v>6122</v>
      </c>
      <c r="F118" t="s">
        <v>291</v>
      </c>
      <c r="G118">
        <f>School_Listing[[#This Row],[School Code]]</f>
        <v>22</v>
      </c>
      <c r="O118">
        <v>581</v>
      </c>
      <c r="P118" t="s">
        <v>1131</v>
      </c>
    </row>
    <row r="119" spans="1:16" hidden="1" x14ac:dyDescent="0.25">
      <c r="A119">
        <v>61</v>
      </c>
      <c r="B119" t="s">
        <v>285</v>
      </c>
      <c r="C119">
        <f>School_Listing[[#This Row],[System Code]]</f>
        <v>61</v>
      </c>
      <c r="D119">
        <v>25</v>
      </c>
      <c r="E119" t="str">
        <f>School_Listing[[#This Row],[System Code]]&amp;School_Listing[[#This Row],[School Code]]</f>
        <v>6125</v>
      </c>
      <c r="F119" t="s">
        <v>292</v>
      </c>
      <c r="G119">
        <f>School_Listing[[#This Row],[School Code]]</f>
        <v>25</v>
      </c>
      <c r="O119">
        <v>730</v>
      </c>
      <c r="P119" t="s">
        <v>1297</v>
      </c>
    </row>
    <row r="120" spans="1:16" hidden="1" x14ac:dyDescent="0.25">
      <c r="A120">
        <v>61</v>
      </c>
      <c r="B120" t="s">
        <v>285</v>
      </c>
      <c r="C120">
        <f>School_Listing[[#This Row],[System Code]]</f>
        <v>61</v>
      </c>
      <c r="D120">
        <v>30</v>
      </c>
      <c r="E120" t="str">
        <f>School_Listing[[#This Row],[System Code]]&amp;School_Listing[[#This Row],[School Code]]</f>
        <v>6130</v>
      </c>
      <c r="F120" t="s">
        <v>293</v>
      </c>
      <c r="G120">
        <f>School_Listing[[#This Row],[School Code]]</f>
        <v>30</v>
      </c>
      <c r="O120">
        <v>740</v>
      </c>
      <c r="P120" t="s">
        <v>1314</v>
      </c>
    </row>
    <row r="121" spans="1:16" hidden="1" x14ac:dyDescent="0.25">
      <c r="A121">
        <v>70</v>
      </c>
      <c r="B121" t="s">
        <v>294</v>
      </c>
      <c r="C121">
        <f>School_Listing[[#This Row],[System Code]]</f>
        <v>70</v>
      </c>
      <c r="D121">
        <v>2</v>
      </c>
      <c r="E121" t="str">
        <f>School_Listing[[#This Row],[System Code]]&amp;School_Listing[[#This Row],[School Code]]</f>
        <v>702</v>
      </c>
      <c r="F121" t="s">
        <v>295</v>
      </c>
      <c r="G121">
        <f>School_Listing[[#This Row],[School Code]]</f>
        <v>2</v>
      </c>
      <c r="O121">
        <v>371</v>
      </c>
      <c r="P121" t="s">
        <v>855</v>
      </c>
    </row>
    <row r="122" spans="1:16" hidden="1" x14ac:dyDescent="0.25">
      <c r="A122">
        <v>70</v>
      </c>
      <c r="B122" t="s">
        <v>294</v>
      </c>
      <c r="C122">
        <f>School_Listing[[#This Row],[System Code]]</f>
        <v>70</v>
      </c>
      <c r="D122">
        <v>3</v>
      </c>
      <c r="E122" t="str">
        <f>School_Listing[[#This Row],[System Code]]&amp;School_Listing[[#This Row],[School Code]]</f>
        <v>703</v>
      </c>
      <c r="F122" t="s">
        <v>296</v>
      </c>
      <c r="G122">
        <f>School_Listing[[#This Row],[School Code]]</f>
        <v>3</v>
      </c>
      <c r="O122">
        <v>750</v>
      </c>
      <c r="P122" t="s">
        <v>1334</v>
      </c>
    </row>
    <row r="123" spans="1:16" hidden="1" x14ac:dyDescent="0.25">
      <c r="A123">
        <v>70</v>
      </c>
      <c r="B123" t="s">
        <v>294</v>
      </c>
      <c r="C123">
        <f>School_Listing[[#This Row],[System Code]]</f>
        <v>70</v>
      </c>
      <c r="D123">
        <v>5</v>
      </c>
      <c r="E123" t="str">
        <f>School_Listing[[#This Row],[System Code]]&amp;School_Listing[[#This Row],[School Code]]</f>
        <v>705</v>
      </c>
      <c r="F123" t="s">
        <v>297</v>
      </c>
      <c r="G123">
        <f>School_Listing[[#This Row],[School Code]]</f>
        <v>5</v>
      </c>
      <c r="O123">
        <v>760</v>
      </c>
      <c r="P123" t="s">
        <v>1395</v>
      </c>
    </row>
    <row r="124" spans="1:16" hidden="1" x14ac:dyDescent="0.25">
      <c r="A124">
        <v>70</v>
      </c>
      <c r="B124" t="s">
        <v>294</v>
      </c>
      <c r="C124">
        <f>School_Listing[[#This Row],[System Code]]</f>
        <v>70</v>
      </c>
      <c r="D124">
        <v>160</v>
      </c>
      <c r="E124" t="str">
        <f>School_Listing[[#This Row],[System Code]]&amp;School_Listing[[#This Row],[School Code]]</f>
        <v>70160</v>
      </c>
      <c r="F124" t="s">
        <v>298</v>
      </c>
      <c r="G124">
        <f>School_Listing[[#This Row],[School Code]]</f>
        <v>160</v>
      </c>
      <c r="O124">
        <v>770</v>
      </c>
      <c r="P124" t="s">
        <v>1406</v>
      </c>
    </row>
    <row r="125" spans="1:16" hidden="1" x14ac:dyDescent="0.25">
      <c r="A125">
        <v>70</v>
      </c>
      <c r="B125" t="s">
        <v>294</v>
      </c>
      <c r="C125">
        <f>School_Listing[[#This Row],[System Code]]</f>
        <v>70</v>
      </c>
      <c r="D125">
        <v>40</v>
      </c>
      <c r="E125" t="str">
        <f>School_Listing[[#This Row],[System Code]]&amp;School_Listing[[#This Row],[School Code]]</f>
        <v>7040</v>
      </c>
      <c r="F125" t="s">
        <v>299</v>
      </c>
      <c r="G125">
        <f>School_Listing[[#This Row],[School Code]]</f>
        <v>40</v>
      </c>
      <c r="O125">
        <v>780</v>
      </c>
      <c r="P125" t="s">
        <v>1410</v>
      </c>
    </row>
    <row r="126" spans="1:16" hidden="1" x14ac:dyDescent="0.25">
      <c r="A126">
        <v>70</v>
      </c>
      <c r="B126" t="s">
        <v>294</v>
      </c>
      <c r="C126">
        <f>School_Listing[[#This Row],[System Code]]</f>
        <v>70</v>
      </c>
      <c r="D126">
        <v>60</v>
      </c>
      <c r="E126" t="str">
        <f>School_Listing[[#This Row],[System Code]]&amp;School_Listing[[#This Row],[School Code]]</f>
        <v>7060</v>
      </c>
      <c r="F126" t="s">
        <v>300</v>
      </c>
      <c r="G126">
        <f>School_Listing[[#This Row],[School Code]]</f>
        <v>60</v>
      </c>
      <c r="O126">
        <v>800</v>
      </c>
      <c r="P126" t="s">
        <v>1630</v>
      </c>
    </row>
    <row r="127" spans="1:16" hidden="1" x14ac:dyDescent="0.25">
      <c r="A127">
        <v>70</v>
      </c>
      <c r="B127" t="s">
        <v>294</v>
      </c>
      <c r="C127">
        <f>School_Listing[[#This Row],[System Code]]</f>
        <v>70</v>
      </c>
      <c r="D127">
        <v>65</v>
      </c>
      <c r="E127" t="str">
        <f>School_Listing[[#This Row],[System Code]]&amp;School_Listing[[#This Row],[School Code]]</f>
        <v>7065</v>
      </c>
      <c r="F127" t="s">
        <v>301</v>
      </c>
      <c r="G127">
        <f>School_Listing[[#This Row],[School Code]]</f>
        <v>65</v>
      </c>
      <c r="O127">
        <v>95</v>
      </c>
      <c r="P127" t="s">
        <v>327</v>
      </c>
    </row>
    <row r="128" spans="1:16" hidden="1" x14ac:dyDescent="0.25">
      <c r="A128">
        <v>70</v>
      </c>
      <c r="B128" t="s">
        <v>294</v>
      </c>
      <c r="C128">
        <f>School_Listing[[#This Row],[System Code]]</f>
        <v>70</v>
      </c>
      <c r="D128">
        <v>70</v>
      </c>
      <c r="E128" t="str">
        <f>School_Listing[[#This Row],[System Code]]&amp;School_Listing[[#This Row],[School Code]]</f>
        <v>7070</v>
      </c>
      <c r="F128" t="s">
        <v>302</v>
      </c>
      <c r="G128">
        <f>School_Listing[[#This Row],[School Code]]</f>
        <v>70</v>
      </c>
      <c r="O128">
        <v>810</v>
      </c>
      <c r="P128" t="s">
        <v>1639</v>
      </c>
    </row>
    <row r="129" spans="1:16" hidden="1" x14ac:dyDescent="0.25">
      <c r="A129">
        <v>70</v>
      </c>
      <c r="B129" t="s">
        <v>294</v>
      </c>
      <c r="C129">
        <f>School_Listing[[#This Row],[System Code]]</f>
        <v>70</v>
      </c>
      <c r="D129">
        <v>75</v>
      </c>
      <c r="E129" t="str">
        <f>School_Listing[[#This Row],[System Code]]&amp;School_Listing[[#This Row],[School Code]]</f>
        <v>7075</v>
      </c>
      <c r="F129" t="s">
        <v>303</v>
      </c>
      <c r="G129">
        <f>School_Listing[[#This Row],[School Code]]</f>
        <v>75</v>
      </c>
      <c r="O129">
        <v>820</v>
      </c>
      <c r="P129" t="s">
        <v>1645</v>
      </c>
    </row>
    <row r="130" spans="1:16" hidden="1" x14ac:dyDescent="0.25">
      <c r="A130">
        <v>70</v>
      </c>
      <c r="B130" t="s">
        <v>294</v>
      </c>
      <c r="C130">
        <f>School_Listing[[#This Row],[System Code]]</f>
        <v>70</v>
      </c>
      <c r="D130">
        <v>155</v>
      </c>
      <c r="E130" t="str">
        <f>School_Listing[[#This Row],[System Code]]&amp;School_Listing[[#This Row],[School Code]]</f>
        <v>70155</v>
      </c>
      <c r="F130" t="s">
        <v>304</v>
      </c>
      <c r="G130">
        <f>School_Listing[[#This Row],[School Code]]</f>
        <v>155</v>
      </c>
      <c r="O130">
        <v>830</v>
      </c>
      <c r="P130" t="s">
        <v>1676</v>
      </c>
    </row>
    <row r="131" spans="1:16" hidden="1" x14ac:dyDescent="0.25">
      <c r="A131">
        <v>70</v>
      </c>
      <c r="B131" t="s">
        <v>294</v>
      </c>
      <c r="C131">
        <f>School_Listing[[#This Row],[System Code]]</f>
        <v>70</v>
      </c>
      <c r="D131">
        <v>77</v>
      </c>
      <c r="E131" t="str">
        <f>School_Listing[[#This Row],[System Code]]&amp;School_Listing[[#This Row],[School Code]]</f>
        <v>7077</v>
      </c>
      <c r="F131" t="s">
        <v>305</v>
      </c>
      <c r="G131">
        <f>School_Listing[[#This Row],[School Code]]</f>
        <v>77</v>
      </c>
      <c r="O131">
        <v>621</v>
      </c>
      <c r="P131" t="s">
        <v>1180</v>
      </c>
    </row>
    <row r="132" spans="1:16" hidden="1" x14ac:dyDescent="0.25">
      <c r="A132">
        <v>70</v>
      </c>
      <c r="B132" t="s">
        <v>294</v>
      </c>
      <c r="C132">
        <f>School_Listing[[#This Row],[System Code]]</f>
        <v>70</v>
      </c>
      <c r="D132">
        <v>80</v>
      </c>
      <c r="E132" t="str">
        <f>School_Listing[[#This Row],[System Code]]&amp;School_Listing[[#This Row],[School Code]]</f>
        <v>7080</v>
      </c>
      <c r="F132" t="s">
        <v>306</v>
      </c>
      <c r="G132">
        <f>School_Listing[[#This Row],[School Code]]</f>
        <v>80</v>
      </c>
      <c r="O132">
        <v>987</v>
      </c>
      <c r="P132" t="s">
        <v>1962</v>
      </c>
    </row>
    <row r="133" spans="1:16" hidden="1" x14ac:dyDescent="0.25">
      <c r="A133">
        <v>70</v>
      </c>
      <c r="B133" t="s">
        <v>294</v>
      </c>
      <c r="C133">
        <f>School_Listing[[#This Row],[System Code]]</f>
        <v>70</v>
      </c>
      <c r="D133">
        <v>4</v>
      </c>
      <c r="E133" t="str">
        <f>School_Listing[[#This Row],[System Code]]&amp;School_Listing[[#This Row],[School Code]]</f>
        <v>704</v>
      </c>
      <c r="F133" t="s">
        <v>1975</v>
      </c>
      <c r="G133">
        <f>School_Listing[[#This Row],[School Code]]</f>
        <v>4</v>
      </c>
      <c r="O133">
        <v>963</v>
      </c>
      <c r="P133" t="s">
        <v>1956</v>
      </c>
    </row>
    <row r="134" spans="1:16" hidden="1" x14ac:dyDescent="0.25">
      <c r="A134">
        <v>70</v>
      </c>
      <c r="B134" t="s">
        <v>294</v>
      </c>
      <c r="C134">
        <f>School_Listing[[#This Row],[System Code]]</f>
        <v>70</v>
      </c>
      <c r="D134">
        <v>135</v>
      </c>
      <c r="E134" t="str">
        <f>School_Listing[[#This Row],[System Code]]&amp;School_Listing[[#This Row],[School Code]]</f>
        <v>70135</v>
      </c>
      <c r="F134" t="s">
        <v>307</v>
      </c>
      <c r="G134">
        <f>School_Listing[[#This Row],[School Code]]</f>
        <v>135</v>
      </c>
      <c r="O134">
        <v>964</v>
      </c>
      <c r="P134" t="s">
        <v>1957</v>
      </c>
    </row>
    <row r="135" spans="1:16" hidden="1" x14ac:dyDescent="0.25">
      <c r="A135">
        <v>70</v>
      </c>
      <c r="B135" t="s">
        <v>294</v>
      </c>
      <c r="C135">
        <f>School_Listing[[#This Row],[System Code]]</f>
        <v>70</v>
      </c>
      <c r="D135">
        <v>140</v>
      </c>
      <c r="E135" t="str">
        <f>School_Listing[[#This Row],[System Code]]&amp;School_Listing[[#This Row],[School Code]]</f>
        <v>70140</v>
      </c>
      <c r="F135" t="s">
        <v>308</v>
      </c>
      <c r="G135">
        <f>School_Listing[[#This Row],[School Code]]</f>
        <v>140</v>
      </c>
      <c r="O135">
        <v>840</v>
      </c>
      <c r="P135" t="s">
        <v>1725</v>
      </c>
    </row>
    <row r="136" spans="1:16" hidden="1" x14ac:dyDescent="0.25">
      <c r="A136">
        <v>70</v>
      </c>
      <c r="B136" t="s">
        <v>294</v>
      </c>
      <c r="C136">
        <f>School_Listing[[#This Row],[System Code]]</f>
        <v>70</v>
      </c>
      <c r="D136">
        <v>150</v>
      </c>
      <c r="E136" t="str">
        <f>School_Listing[[#This Row],[System Code]]&amp;School_Listing[[#This Row],[School Code]]</f>
        <v>70150</v>
      </c>
      <c r="F136" t="s">
        <v>309</v>
      </c>
      <c r="G136">
        <f>School_Listing[[#This Row],[School Code]]</f>
        <v>150</v>
      </c>
      <c r="O136">
        <v>273</v>
      </c>
      <c r="P136" t="s">
        <v>671</v>
      </c>
    </row>
    <row r="137" spans="1:16" hidden="1" x14ac:dyDescent="0.25">
      <c r="A137">
        <v>80</v>
      </c>
      <c r="B137" t="s">
        <v>310</v>
      </c>
      <c r="C137">
        <f>School_Listing[[#This Row],[System Code]]</f>
        <v>80</v>
      </c>
      <c r="D137">
        <v>17</v>
      </c>
      <c r="E137" t="str">
        <f>School_Listing[[#This Row],[System Code]]&amp;School_Listing[[#This Row],[School Code]]</f>
        <v>8017</v>
      </c>
      <c r="F137" t="s">
        <v>1976</v>
      </c>
      <c r="G137">
        <f>School_Listing[[#This Row],[School Code]]</f>
        <v>17</v>
      </c>
      <c r="O137">
        <v>850</v>
      </c>
      <c r="P137" t="s">
        <v>1739</v>
      </c>
    </row>
    <row r="138" spans="1:16" hidden="1" x14ac:dyDescent="0.25">
      <c r="A138">
        <v>80</v>
      </c>
      <c r="B138" t="s">
        <v>310</v>
      </c>
      <c r="C138">
        <f>School_Listing[[#This Row],[System Code]]</f>
        <v>80</v>
      </c>
      <c r="D138">
        <v>16</v>
      </c>
      <c r="E138" t="str">
        <f>School_Listing[[#This Row],[System Code]]&amp;School_Listing[[#This Row],[School Code]]</f>
        <v>8016</v>
      </c>
      <c r="F138" t="s">
        <v>311</v>
      </c>
      <c r="G138">
        <f>School_Listing[[#This Row],[School Code]]</f>
        <v>16</v>
      </c>
      <c r="O138">
        <v>162</v>
      </c>
      <c r="P138" t="s">
        <v>421</v>
      </c>
    </row>
    <row r="139" spans="1:16" hidden="1" x14ac:dyDescent="0.25">
      <c r="A139">
        <v>80</v>
      </c>
      <c r="B139" t="s">
        <v>310</v>
      </c>
      <c r="C139">
        <f>School_Listing[[#This Row],[System Code]]</f>
        <v>80</v>
      </c>
      <c r="D139">
        <v>21</v>
      </c>
      <c r="E139" t="str">
        <f>School_Listing[[#This Row],[System Code]]&amp;School_Listing[[#This Row],[School Code]]</f>
        <v>8021</v>
      </c>
      <c r="F139" t="s">
        <v>1977</v>
      </c>
      <c r="G139">
        <f>School_Listing[[#This Row],[School Code]]</f>
        <v>21</v>
      </c>
      <c r="O139">
        <v>860</v>
      </c>
      <c r="P139" t="s">
        <v>1743</v>
      </c>
    </row>
    <row r="140" spans="1:16" hidden="1" x14ac:dyDescent="0.25">
      <c r="A140">
        <v>80</v>
      </c>
      <c r="B140" t="s">
        <v>310</v>
      </c>
      <c r="C140">
        <f>School_Listing[[#This Row],[System Code]]</f>
        <v>80</v>
      </c>
      <c r="D140">
        <v>18</v>
      </c>
      <c r="E140" t="str">
        <f>School_Listing[[#This Row],[System Code]]&amp;School_Listing[[#This Row],[School Code]]</f>
        <v>8018</v>
      </c>
      <c r="F140" t="s">
        <v>1978</v>
      </c>
      <c r="G140">
        <f>School_Listing[[#This Row],[School Code]]</f>
        <v>18</v>
      </c>
      <c r="O140">
        <v>661</v>
      </c>
      <c r="P140" t="s">
        <v>1240</v>
      </c>
    </row>
    <row r="141" spans="1:16" hidden="1" x14ac:dyDescent="0.25">
      <c r="A141">
        <v>80</v>
      </c>
      <c r="B141" t="s">
        <v>310</v>
      </c>
      <c r="C141">
        <f>School_Listing[[#This Row],[System Code]]</f>
        <v>80</v>
      </c>
      <c r="D141">
        <v>19</v>
      </c>
      <c r="E141" t="str">
        <f>School_Listing[[#This Row],[System Code]]&amp;School_Listing[[#This Row],[School Code]]</f>
        <v>8019</v>
      </c>
      <c r="F141" t="s">
        <v>1979</v>
      </c>
      <c r="G141">
        <f>School_Listing[[#This Row],[School Code]]</f>
        <v>19</v>
      </c>
      <c r="O141">
        <v>870</v>
      </c>
      <c r="P141" t="s">
        <v>1749</v>
      </c>
    </row>
    <row r="142" spans="1:16" hidden="1" x14ac:dyDescent="0.25">
      <c r="A142">
        <v>90</v>
      </c>
      <c r="B142" t="s">
        <v>313</v>
      </c>
      <c r="C142">
        <f>School_Listing[[#This Row],[System Code]]</f>
        <v>90</v>
      </c>
      <c r="D142">
        <v>7</v>
      </c>
      <c r="E142" t="str">
        <f>School_Listing[[#This Row],[System Code]]&amp;School_Listing[[#This Row],[School Code]]</f>
        <v>907</v>
      </c>
      <c r="F142" t="s">
        <v>314</v>
      </c>
      <c r="G142">
        <f>School_Listing[[#This Row],[School Code]]</f>
        <v>7</v>
      </c>
      <c r="O142">
        <v>880</v>
      </c>
      <c r="P142" t="s">
        <v>1759</v>
      </c>
    </row>
    <row r="143" spans="1:16" hidden="1" x14ac:dyDescent="0.25">
      <c r="A143">
        <v>92</v>
      </c>
      <c r="B143" t="s">
        <v>315</v>
      </c>
      <c r="C143">
        <f>School_Listing[[#This Row],[System Code]]</f>
        <v>92</v>
      </c>
      <c r="D143">
        <v>5</v>
      </c>
      <c r="E143" t="str">
        <f>School_Listing[[#This Row],[System Code]]&amp;School_Listing[[#This Row],[School Code]]</f>
        <v>925</v>
      </c>
      <c r="F143" t="s">
        <v>316</v>
      </c>
      <c r="G143">
        <f>School_Listing[[#This Row],[School Code]]</f>
        <v>5</v>
      </c>
      <c r="O143">
        <v>890</v>
      </c>
      <c r="P143" t="s">
        <v>1762</v>
      </c>
    </row>
    <row r="144" spans="1:16" hidden="1" x14ac:dyDescent="0.25">
      <c r="A144">
        <v>92</v>
      </c>
      <c r="B144" t="s">
        <v>315</v>
      </c>
      <c r="C144">
        <f>School_Listing[[#This Row],[System Code]]</f>
        <v>92</v>
      </c>
      <c r="D144">
        <v>10</v>
      </c>
      <c r="E144" t="str">
        <f>School_Listing[[#This Row],[System Code]]&amp;School_Listing[[#This Row],[School Code]]</f>
        <v>9210</v>
      </c>
      <c r="F144" t="s">
        <v>317</v>
      </c>
      <c r="G144">
        <f>School_Listing[[#This Row],[School Code]]</f>
        <v>10</v>
      </c>
      <c r="O144">
        <v>900</v>
      </c>
      <c r="P144" t="s">
        <v>1773</v>
      </c>
    </row>
    <row r="145" spans="1:16" hidden="1" x14ac:dyDescent="0.25">
      <c r="A145">
        <v>93</v>
      </c>
      <c r="B145" t="s">
        <v>318</v>
      </c>
      <c r="C145">
        <f>School_Listing[[#This Row],[System Code]]</f>
        <v>93</v>
      </c>
      <c r="D145">
        <v>10</v>
      </c>
      <c r="E145" t="str">
        <f>School_Listing[[#This Row],[System Code]]&amp;School_Listing[[#This Row],[School Code]]</f>
        <v>9310</v>
      </c>
      <c r="F145" t="s">
        <v>319</v>
      </c>
      <c r="G145">
        <f>School_Listing[[#This Row],[School Code]]</f>
        <v>10</v>
      </c>
      <c r="O145">
        <v>910</v>
      </c>
      <c r="P145" t="s">
        <v>1796</v>
      </c>
    </row>
    <row r="146" spans="1:16" hidden="1" x14ac:dyDescent="0.25">
      <c r="A146">
        <v>93</v>
      </c>
      <c r="B146" t="s">
        <v>318</v>
      </c>
      <c r="C146">
        <f>School_Listing[[#This Row],[System Code]]</f>
        <v>93</v>
      </c>
      <c r="D146">
        <v>5</v>
      </c>
      <c r="E146" t="str">
        <f>School_Listing[[#This Row],[System Code]]&amp;School_Listing[[#This Row],[School Code]]</f>
        <v>935</v>
      </c>
      <c r="F146" t="s">
        <v>320</v>
      </c>
      <c r="G146">
        <f>School_Listing[[#This Row],[School Code]]</f>
        <v>5</v>
      </c>
      <c r="O146">
        <v>920</v>
      </c>
      <c r="P146" t="s">
        <v>1805</v>
      </c>
    </row>
    <row r="147" spans="1:16" hidden="1" x14ac:dyDescent="0.25">
      <c r="A147">
        <v>93</v>
      </c>
      <c r="B147" t="s">
        <v>318</v>
      </c>
      <c r="C147">
        <f>School_Listing[[#This Row],[System Code]]</f>
        <v>93</v>
      </c>
      <c r="D147">
        <v>15</v>
      </c>
      <c r="E147" t="str">
        <f>School_Listing[[#This Row],[System Code]]&amp;School_Listing[[#This Row],[School Code]]</f>
        <v>9315</v>
      </c>
      <c r="F147" t="s">
        <v>321</v>
      </c>
      <c r="G147">
        <f>School_Listing[[#This Row],[School Code]]</f>
        <v>15</v>
      </c>
      <c r="O147">
        <v>97</v>
      </c>
      <c r="P147" t="s">
        <v>329</v>
      </c>
    </row>
    <row r="148" spans="1:16" hidden="1" x14ac:dyDescent="0.25">
      <c r="A148">
        <v>93</v>
      </c>
      <c r="B148" t="s">
        <v>318</v>
      </c>
      <c r="C148">
        <f>School_Listing[[#This Row],[System Code]]</f>
        <v>93</v>
      </c>
      <c r="D148">
        <v>7001</v>
      </c>
      <c r="E148" t="str">
        <f>School_Listing[[#This Row],[System Code]]&amp;School_Listing[[#This Row],[School Code]]</f>
        <v>937001</v>
      </c>
      <c r="F148" t="s">
        <v>1980</v>
      </c>
      <c r="G148">
        <f>School_Listing[[#This Row],[School Code]]</f>
        <v>7001</v>
      </c>
      <c r="O148">
        <v>960</v>
      </c>
      <c r="P148" t="s">
        <v>1954</v>
      </c>
    </row>
    <row r="149" spans="1:16" hidden="1" x14ac:dyDescent="0.25">
      <c r="A149">
        <v>94</v>
      </c>
      <c r="B149" t="s">
        <v>323</v>
      </c>
      <c r="C149">
        <f>School_Listing[[#This Row],[System Code]]</f>
        <v>94</v>
      </c>
      <c r="D149">
        <v>5</v>
      </c>
      <c r="E149" t="str">
        <f>School_Listing[[#This Row],[System Code]]&amp;School_Listing[[#This Row],[School Code]]</f>
        <v>945</v>
      </c>
      <c r="F149" t="s">
        <v>324</v>
      </c>
      <c r="G149">
        <f>School_Listing[[#This Row],[School Code]]</f>
        <v>5</v>
      </c>
      <c r="O149">
        <v>930</v>
      </c>
      <c r="P149" t="s">
        <v>1816</v>
      </c>
    </row>
    <row r="150" spans="1:16" hidden="1" x14ac:dyDescent="0.25">
      <c r="A150">
        <v>94</v>
      </c>
      <c r="B150" t="s">
        <v>323</v>
      </c>
      <c r="C150">
        <f>School_Listing[[#This Row],[System Code]]</f>
        <v>94</v>
      </c>
      <c r="D150">
        <v>10</v>
      </c>
      <c r="E150" t="str">
        <f>School_Listing[[#This Row],[System Code]]&amp;School_Listing[[#This Row],[School Code]]</f>
        <v>9410</v>
      </c>
      <c r="F150" t="s">
        <v>325</v>
      </c>
      <c r="G150">
        <f>School_Listing[[#This Row],[School Code]]</f>
        <v>10</v>
      </c>
      <c r="O150">
        <v>940</v>
      </c>
      <c r="P150" t="s">
        <v>1825</v>
      </c>
    </row>
    <row r="151" spans="1:16" hidden="1" x14ac:dyDescent="0.25">
      <c r="A151">
        <v>94</v>
      </c>
      <c r="B151" t="s">
        <v>323</v>
      </c>
      <c r="C151">
        <f>School_Listing[[#This Row],[System Code]]</f>
        <v>94</v>
      </c>
      <c r="D151">
        <v>15</v>
      </c>
      <c r="E151" t="str">
        <f>School_Listing[[#This Row],[System Code]]&amp;School_Listing[[#This Row],[School Code]]</f>
        <v>9415</v>
      </c>
      <c r="F151" t="s">
        <v>326</v>
      </c>
      <c r="G151">
        <f>School_Listing[[#This Row],[School Code]]</f>
        <v>15</v>
      </c>
      <c r="O151">
        <v>950</v>
      </c>
      <c r="P151" t="s">
        <v>1875</v>
      </c>
    </row>
    <row r="152" spans="1:16" hidden="1" x14ac:dyDescent="0.25">
      <c r="A152">
        <v>95</v>
      </c>
      <c r="B152" t="s">
        <v>327</v>
      </c>
      <c r="C152">
        <f>School_Listing[[#This Row],[System Code]]</f>
        <v>95</v>
      </c>
      <c r="D152">
        <v>5</v>
      </c>
      <c r="E152" t="str">
        <f>School_Listing[[#This Row],[System Code]]&amp;School_Listing[[#This Row],[School Code]]</f>
        <v>955</v>
      </c>
      <c r="F152" t="s">
        <v>328</v>
      </c>
      <c r="G152">
        <f>School_Listing[[#This Row],[School Code]]</f>
        <v>5</v>
      </c>
    </row>
    <row r="153" spans="1:16" hidden="1" x14ac:dyDescent="0.25">
      <c r="A153">
        <v>97</v>
      </c>
      <c r="B153" t="s">
        <v>329</v>
      </c>
      <c r="C153">
        <f>School_Listing[[#This Row],[System Code]]</f>
        <v>97</v>
      </c>
      <c r="D153">
        <v>25</v>
      </c>
      <c r="E153" t="str">
        <f>School_Listing[[#This Row],[System Code]]&amp;School_Listing[[#This Row],[School Code]]</f>
        <v>9725</v>
      </c>
      <c r="F153" t="s">
        <v>330</v>
      </c>
      <c r="G153">
        <f>School_Listing[[#This Row],[School Code]]</f>
        <v>25</v>
      </c>
    </row>
    <row r="154" spans="1:16" hidden="1" x14ac:dyDescent="0.25">
      <c r="A154">
        <v>97</v>
      </c>
      <c r="B154" t="s">
        <v>329</v>
      </c>
      <c r="C154">
        <f>School_Listing[[#This Row],[System Code]]</f>
        <v>97</v>
      </c>
      <c r="D154">
        <v>5</v>
      </c>
      <c r="E154" t="str">
        <f>School_Listing[[#This Row],[System Code]]&amp;School_Listing[[#This Row],[School Code]]</f>
        <v>975</v>
      </c>
      <c r="F154" t="s">
        <v>331</v>
      </c>
      <c r="G154">
        <f>School_Listing[[#This Row],[School Code]]</f>
        <v>5</v>
      </c>
    </row>
    <row r="155" spans="1:16" hidden="1" x14ac:dyDescent="0.25">
      <c r="A155">
        <v>97</v>
      </c>
      <c r="B155" t="s">
        <v>329</v>
      </c>
      <c r="C155">
        <f>School_Listing[[#This Row],[System Code]]</f>
        <v>97</v>
      </c>
      <c r="D155">
        <v>20</v>
      </c>
      <c r="E155" t="str">
        <f>School_Listing[[#This Row],[System Code]]&amp;School_Listing[[#This Row],[School Code]]</f>
        <v>9720</v>
      </c>
      <c r="F155" t="s">
        <v>332</v>
      </c>
      <c r="G155">
        <f>School_Listing[[#This Row],[School Code]]</f>
        <v>20</v>
      </c>
    </row>
    <row r="156" spans="1:16" hidden="1" x14ac:dyDescent="0.25">
      <c r="A156">
        <v>100</v>
      </c>
      <c r="B156" t="s">
        <v>333</v>
      </c>
      <c r="C156">
        <f>School_Listing[[#This Row],[System Code]]</f>
        <v>100</v>
      </c>
      <c r="D156">
        <v>4</v>
      </c>
      <c r="E156" t="str">
        <f>School_Listing[[#This Row],[System Code]]&amp;School_Listing[[#This Row],[School Code]]</f>
        <v>1004</v>
      </c>
      <c r="F156" t="s">
        <v>1981</v>
      </c>
      <c r="G156">
        <f>School_Listing[[#This Row],[School Code]]</f>
        <v>4</v>
      </c>
    </row>
    <row r="157" spans="1:16" hidden="1" x14ac:dyDescent="0.25">
      <c r="A157">
        <v>100</v>
      </c>
      <c r="B157" t="s">
        <v>333</v>
      </c>
      <c r="C157">
        <f>School_Listing[[#This Row],[System Code]]</f>
        <v>100</v>
      </c>
      <c r="D157">
        <v>5</v>
      </c>
      <c r="E157" t="str">
        <f>School_Listing[[#This Row],[System Code]]&amp;School_Listing[[#This Row],[School Code]]</f>
        <v>1005</v>
      </c>
      <c r="F157" t="s">
        <v>316</v>
      </c>
      <c r="G157">
        <f>School_Listing[[#This Row],[School Code]]</f>
        <v>5</v>
      </c>
    </row>
    <row r="158" spans="1:16" hidden="1" x14ac:dyDescent="0.25">
      <c r="A158">
        <v>100</v>
      </c>
      <c r="B158" t="s">
        <v>333</v>
      </c>
      <c r="C158">
        <f>School_Listing[[#This Row],[System Code]]</f>
        <v>100</v>
      </c>
      <c r="D158">
        <v>13</v>
      </c>
      <c r="E158" t="str">
        <f>School_Listing[[#This Row],[System Code]]&amp;School_Listing[[#This Row],[School Code]]</f>
        <v>10013</v>
      </c>
      <c r="F158" t="s">
        <v>334</v>
      </c>
      <c r="G158">
        <f>School_Listing[[#This Row],[School Code]]</f>
        <v>13</v>
      </c>
    </row>
    <row r="159" spans="1:16" hidden="1" x14ac:dyDescent="0.25">
      <c r="A159">
        <v>100</v>
      </c>
      <c r="B159" t="s">
        <v>333</v>
      </c>
      <c r="C159">
        <f>School_Listing[[#This Row],[System Code]]</f>
        <v>100</v>
      </c>
      <c r="D159">
        <v>15</v>
      </c>
      <c r="E159" t="str">
        <f>School_Listing[[#This Row],[System Code]]&amp;School_Listing[[#This Row],[School Code]]</f>
        <v>10015</v>
      </c>
      <c r="F159" t="s">
        <v>335</v>
      </c>
      <c r="G159">
        <f>School_Listing[[#This Row],[School Code]]</f>
        <v>15</v>
      </c>
    </row>
    <row r="160" spans="1:16" hidden="1" x14ac:dyDescent="0.25">
      <c r="A160">
        <v>100</v>
      </c>
      <c r="B160" t="s">
        <v>333</v>
      </c>
      <c r="C160">
        <f>School_Listing[[#This Row],[System Code]]</f>
        <v>100</v>
      </c>
      <c r="D160">
        <v>25</v>
      </c>
      <c r="E160" t="str">
        <f>School_Listing[[#This Row],[System Code]]&amp;School_Listing[[#This Row],[School Code]]</f>
        <v>10025</v>
      </c>
      <c r="F160" t="s">
        <v>336</v>
      </c>
      <c r="G160">
        <f>School_Listing[[#This Row],[School Code]]</f>
        <v>25</v>
      </c>
    </row>
    <row r="161" spans="1:7" hidden="1" x14ac:dyDescent="0.25">
      <c r="A161">
        <v>100</v>
      </c>
      <c r="B161" t="s">
        <v>333</v>
      </c>
      <c r="C161">
        <f>School_Listing[[#This Row],[System Code]]</f>
        <v>100</v>
      </c>
      <c r="D161">
        <v>30</v>
      </c>
      <c r="E161" t="str">
        <f>School_Listing[[#This Row],[System Code]]&amp;School_Listing[[#This Row],[School Code]]</f>
        <v>10030</v>
      </c>
      <c r="F161" t="s">
        <v>337</v>
      </c>
      <c r="G161">
        <f>School_Listing[[#This Row],[School Code]]</f>
        <v>30</v>
      </c>
    </row>
    <row r="162" spans="1:7" hidden="1" x14ac:dyDescent="0.25">
      <c r="A162">
        <v>100</v>
      </c>
      <c r="B162" t="s">
        <v>333</v>
      </c>
      <c r="C162">
        <f>School_Listing[[#This Row],[System Code]]</f>
        <v>100</v>
      </c>
      <c r="D162">
        <v>35</v>
      </c>
      <c r="E162" t="str">
        <f>School_Listing[[#This Row],[System Code]]&amp;School_Listing[[#This Row],[School Code]]</f>
        <v>10035</v>
      </c>
      <c r="F162" t="s">
        <v>338</v>
      </c>
      <c r="G162">
        <f>School_Listing[[#This Row],[School Code]]</f>
        <v>35</v>
      </c>
    </row>
    <row r="163" spans="1:7" hidden="1" x14ac:dyDescent="0.25">
      <c r="A163">
        <v>100</v>
      </c>
      <c r="B163" t="s">
        <v>333</v>
      </c>
      <c r="C163">
        <f>School_Listing[[#This Row],[System Code]]</f>
        <v>100</v>
      </c>
      <c r="D163">
        <v>40</v>
      </c>
      <c r="E163" t="str">
        <f>School_Listing[[#This Row],[System Code]]&amp;School_Listing[[#This Row],[School Code]]</f>
        <v>10040</v>
      </c>
      <c r="F163" t="s">
        <v>339</v>
      </c>
      <c r="G163">
        <f>School_Listing[[#This Row],[School Code]]</f>
        <v>40</v>
      </c>
    </row>
    <row r="164" spans="1:7" hidden="1" x14ac:dyDescent="0.25">
      <c r="A164">
        <v>100</v>
      </c>
      <c r="B164" t="s">
        <v>333</v>
      </c>
      <c r="C164">
        <f>School_Listing[[#This Row],[System Code]]</f>
        <v>100</v>
      </c>
      <c r="D164">
        <v>43</v>
      </c>
      <c r="E164" t="str">
        <f>School_Listing[[#This Row],[System Code]]&amp;School_Listing[[#This Row],[School Code]]</f>
        <v>10043</v>
      </c>
      <c r="F164" t="s">
        <v>340</v>
      </c>
      <c r="G164">
        <f>School_Listing[[#This Row],[School Code]]</f>
        <v>43</v>
      </c>
    </row>
    <row r="165" spans="1:7" hidden="1" x14ac:dyDescent="0.25">
      <c r="A165">
        <v>100</v>
      </c>
      <c r="B165" t="s">
        <v>333</v>
      </c>
      <c r="C165">
        <f>School_Listing[[#This Row],[System Code]]</f>
        <v>100</v>
      </c>
      <c r="D165">
        <v>45</v>
      </c>
      <c r="E165" t="str">
        <f>School_Listing[[#This Row],[System Code]]&amp;School_Listing[[#This Row],[School Code]]</f>
        <v>10045</v>
      </c>
      <c r="F165" t="s">
        <v>341</v>
      </c>
      <c r="G165">
        <f>School_Listing[[#This Row],[School Code]]</f>
        <v>45</v>
      </c>
    </row>
    <row r="166" spans="1:7" hidden="1" x14ac:dyDescent="0.25">
      <c r="A166">
        <v>100</v>
      </c>
      <c r="B166" t="s">
        <v>333</v>
      </c>
      <c r="C166">
        <f>School_Listing[[#This Row],[System Code]]</f>
        <v>100</v>
      </c>
      <c r="D166">
        <v>50</v>
      </c>
      <c r="E166" t="str">
        <f>School_Listing[[#This Row],[System Code]]&amp;School_Listing[[#This Row],[School Code]]</f>
        <v>10050</v>
      </c>
      <c r="F166" t="s">
        <v>342</v>
      </c>
      <c r="G166">
        <f>School_Listing[[#This Row],[School Code]]</f>
        <v>50</v>
      </c>
    </row>
    <row r="167" spans="1:7" hidden="1" x14ac:dyDescent="0.25">
      <c r="A167">
        <v>100</v>
      </c>
      <c r="B167" t="s">
        <v>333</v>
      </c>
      <c r="C167">
        <f>School_Listing[[#This Row],[System Code]]</f>
        <v>100</v>
      </c>
      <c r="D167">
        <v>55</v>
      </c>
      <c r="E167" t="str">
        <f>School_Listing[[#This Row],[System Code]]&amp;School_Listing[[#This Row],[School Code]]</f>
        <v>10055</v>
      </c>
      <c r="F167" t="s">
        <v>343</v>
      </c>
      <c r="G167">
        <f>School_Listing[[#This Row],[School Code]]</f>
        <v>55</v>
      </c>
    </row>
    <row r="168" spans="1:7" hidden="1" x14ac:dyDescent="0.25">
      <c r="A168">
        <v>100</v>
      </c>
      <c r="B168" t="s">
        <v>333</v>
      </c>
      <c r="C168">
        <f>School_Listing[[#This Row],[System Code]]</f>
        <v>100</v>
      </c>
      <c r="D168">
        <v>52</v>
      </c>
      <c r="E168" t="str">
        <f>School_Listing[[#This Row],[System Code]]&amp;School_Listing[[#This Row],[School Code]]</f>
        <v>10052</v>
      </c>
      <c r="F168" t="s">
        <v>344</v>
      </c>
      <c r="G168">
        <f>School_Listing[[#This Row],[School Code]]</f>
        <v>52</v>
      </c>
    </row>
    <row r="169" spans="1:7" hidden="1" x14ac:dyDescent="0.25">
      <c r="A169">
        <v>100</v>
      </c>
      <c r="B169" t="s">
        <v>333</v>
      </c>
      <c r="C169">
        <f>School_Listing[[#This Row],[System Code]]</f>
        <v>100</v>
      </c>
      <c r="D169">
        <v>85</v>
      </c>
      <c r="E169" t="str">
        <f>School_Listing[[#This Row],[System Code]]&amp;School_Listing[[#This Row],[School Code]]</f>
        <v>10085</v>
      </c>
      <c r="F169" t="s">
        <v>345</v>
      </c>
      <c r="G169">
        <f>School_Listing[[#This Row],[School Code]]</f>
        <v>85</v>
      </c>
    </row>
    <row r="170" spans="1:7" hidden="1" x14ac:dyDescent="0.25">
      <c r="A170">
        <v>100</v>
      </c>
      <c r="B170" t="s">
        <v>333</v>
      </c>
      <c r="C170">
        <f>School_Listing[[#This Row],[System Code]]</f>
        <v>100</v>
      </c>
      <c r="D170">
        <v>90</v>
      </c>
      <c r="E170" t="str">
        <f>School_Listing[[#This Row],[System Code]]&amp;School_Listing[[#This Row],[School Code]]</f>
        <v>10090</v>
      </c>
      <c r="F170" t="s">
        <v>346</v>
      </c>
      <c r="G170">
        <f>School_Listing[[#This Row],[School Code]]</f>
        <v>90</v>
      </c>
    </row>
    <row r="171" spans="1:7" hidden="1" x14ac:dyDescent="0.25">
      <c r="A171">
        <v>100</v>
      </c>
      <c r="B171" t="s">
        <v>333</v>
      </c>
      <c r="C171">
        <f>School_Listing[[#This Row],[System Code]]</f>
        <v>100</v>
      </c>
      <c r="D171">
        <v>95</v>
      </c>
      <c r="E171" t="str">
        <f>School_Listing[[#This Row],[System Code]]&amp;School_Listing[[#This Row],[School Code]]</f>
        <v>10095</v>
      </c>
      <c r="F171" t="s">
        <v>347</v>
      </c>
      <c r="G171">
        <f>School_Listing[[#This Row],[School Code]]</f>
        <v>95</v>
      </c>
    </row>
    <row r="172" spans="1:7" hidden="1" x14ac:dyDescent="0.25">
      <c r="A172">
        <v>101</v>
      </c>
      <c r="B172" t="s">
        <v>348</v>
      </c>
      <c r="C172">
        <f>School_Listing[[#This Row],[System Code]]</f>
        <v>101</v>
      </c>
      <c r="D172">
        <v>10</v>
      </c>
      <c r="E172" t="str">
        <f>School_Listing[[#This Row],[System Code]]&amp;School_Listing[[#This Row],[School Code]]</f>
        <v>10110</v>
      </c>
      <c r="F172" t="s">
        <v>215</v>
      </c>
      <c r="G172">
        <f>School_Listing[[#This Row],[School Code]]</f>
        <v>10</v>
      </c>
    </row>
    <row r="173" spans="1:7" hidden="1" x14ac:dyDescent="0.25">
      <c r="A173">
        <v>101</v>
      </c>
      <c r="B173" t="s">
        <v>348</v>
      </c>
      <c r="C173">
        <f>School_Listing[[#This Row],[System Code]]</f>
        <v>101</v>
      </c>
      <c r="D173">
        <v>15</v>
      </c>
      <c r="E173" t="str">
        <f>School_Listing[[#This Row],[System Code]]&amp;School_Listing[[#This Row],[School Code]]</f>
        <v>10115</v>
      </c>
      <c r="F173" t="s">
        <v>349</v>
      </c>
      <c r="G173">
        <f>School_Listing[[#This Row],[School Code]]</f>
        <v>15</v>
      </c>
    </row>
    <row r="174" spans="1:7" hidden="1" x14ac:dyDescent="0.25">
      <c r="A174">
        <v>101</v>
      </c>
      <c r="B174" t="s">
        <v>348</v>
      </c>
      <c r="C174">
        <f>School_Listing[[#This Row],[System Code]]</f>
        <v>101</v>
      </c>
      <c r="D174">
        <v>20</v>
      </c>
      <c r="E174" t="str">
        <f>School_Listing[[#This Row],[System Code]]&amp;School_Listing[[#This Row],[School Code]]</f>
        <v>10120</v>
      </c>
      <c r="F174" t="s">
        <v>350</v>
      </c>
      <c r="G174">
        <f>School_Listing[[#This Row],[School Code]]</f>
        <v>20</v>
      </c>
    </row>
    <row r="175" spans="1:7" hidden="1" x14ac:dyDescent="0.25">
      <c r="A175">
        <v>101</v>
      </c>
      <c r="B175" t="s">
        <v>348</v>
      </c>
      <c r="C175">
        <f>School_Listing[[#This Row],[System Code]]</f>
        <v>101</v>
      </c>
      <c r="D175">
        <v>25</v>
      </c>
      <c r="E175" t="str">
        <f>School_Listing[[#This Row],[System Code]]&amp;School_Listing[[#This Row],[School Code]]</f>
        <v>10125</v>
      </c>
      <c r="F175" t="s">
        <v>351</v>
      </c>
      <c r="G175">
        <f>School_Listing[[#This Row],[School Code]]</f>
        <v>25</v>
      </c>
    </row>
    <row r="176" spans="1:7" hidden="1" x14ac:dyDescent="0.25">
      <c r="A176">
        <v>101</v>
      </c>
      <c r="B176" t="s">
        <v>348</v>
      </c>
      <c r="C176">
        <f>School_Listing[[#This Row],[System Code]]</f>
        <v>101</v>
      </c>
      <c r="D176">
        <v>30</v>
      </c>
      <c r="E176" t="str">
        <f>School_Listing[[#This Row],[System Code]]&amp;School_Listing[[#This Row],[School Code]]</f>
        <v>10130</v>
      </c>
      <c r="F176" t="s">
        <v>312</v>
      </c>
      <c r="G176">
        <f>School_Listing[[#This Row],[School Code]]</f>
        <v>30</v>
      </c>
    </row>
    <row r="177" spans="1:7" hidden="1" x14ac:dyDescent="0.25">
      <c r="A177">
        <v>110</v>
      </c>
      <c r="B177" t="s">
        <v>352</v>
      </c>
      <c r="C177">
        <f>School_Listing[[#This Row],[System Code]]</f>
        <v>110</v>
      </c>
      <c r="D177">
        <v>5</v>
      </c>
      <c r="E177" t="str">
        <f>School_Listing[[#This Row],[System Code]]&amp;School_Listing[[#This Row],[School Code]]</f>
        <v>1105</v>
      </c>
      <c r="F177" t="s">
        <v>353</v>
      </c>
      <c r="G177">
        <f>School_Listing[[#This Row],[School Code]]</f>
        <v>5</v>
      </c>
    </row>
    <row r="178" spans="1:7" hidden="1" x14ac:dyDescent="0.25">
      <c r="A178">
        <v>110</v>
      </c>
      <c r="B178" t="s">
        <v>352</v>
      </c>
      <c r="C178">
        <f>School_Listing[[#This Row],[System Code]]</f>
        <v>110</v>
      </c>
      <c r="D178">
        <v>10</v>
      </c>
      <c r="E178" t="str">
        <f>School_Listing[[#This Row],[System Code]]&amp;School_Listing[[#This Row],[School Code]]</f>
        <v>11010</v>
      </c>
      <c r="F178" t="s">
        <v>354</v>
      </c>
      <c r="G178">
        <f>School_Listing[[#This Row],[School Code]]</f>
        <v>10</v>
      </c>
    </row>
    <row r="179" spans="1:7" hidden="1" x14ac:dyDescent="0.25">
      <c r="A179">
        <v>110</v>
      </c>
      <c r="B179" t="s">
        <v>352</v>
      </c>
      <c r="C179">
        <f>School_Listing[[#This Row],[System Code]]</f>
        <v>110</v>
      </c>
      <c r="D179">
        <v>45</v>
      </c>
      <c r="E179" t="str">
        <f>School_Listing[[#This Row],[System Code]]&amp;School_Listing[[#This Row],[School Code]]</f>
        <v>11045</v>
      </c>
      <c r="F179" t="s">
        <v>1982</v>
      </c>
      <c r="G179">
        <f>School_Listing[[#This Row],[School Code]]</f>
        <v>45</v>
      </c>
    </row>
    <row r="180" spans="1:7" hidden="1" x14ac:dyDescent="0.25">
      <c r="A180">
        <v>110</v>
      </c>
      <c r="B180" t="s">
        <v>352</v>
      </c>
      <c r="C180">
        <f>School_Listing[[#This Row],[System Code]]</f>
        <v>110</v>
      </c>
      <c r="D180">
        <v>14</v>
      </c>
      <c r="E180" t="str">
        <f>School_Listing[[#This Row],[System Code]]&amp;School_Listing[[#This Row],[School Code]]</f>
        <v>11014</v>
      </c>
      <c r="F180" t="s">
        <v>355</v>
      </c>
      <c r="G180">
        <f>School_Listing[[#This Row],[School Code]]</f>
        <v>14</v>
      </c>
    </row>
    <row r="181" spans="1:7" hidden="1" x14ac:dyDescent="0.25">
      <c r="A181">
        <v>110</v>
      </c>
      <c r="B181" t="s">
        <v>352</v>
      </c>
      <c r="C181">
        <f>School_Listing[[#This Row],[System Code]]</f>
        <v>110</v>
      </c>
      <c r="D181">
        <v>15</v>
      </c>
      <c r="E181" t="str">
        <f>School_Listing[[#This Row],[System Code]]&amp;School_Listing[[#This Row],[School Code]]</f>
        <v>11015</v>
      </c>
      <c r="F181" t="s">
        <v>356</v>
      </c>
      <c r="G181">
        <f>School_Listing[[#This Row],[School Code]]</f>
        <v>15</v>
      </c>
    </row>
    <row r="182" spans="1:7" hidden="1" x14ac:dyDescent="0.25">
      <c r="A182">
        <v>110</v>
      </c>
      <c r="B182" t="s">
        <v>352</v>
      </c>
      <c r="C182">
        <f>School_Listing[[#This Row],[System Code]]</f>
        <v>110</v>
      </c>
      <c r="D182">
        <v>19</v>
      </c>
      <c r="E182" t="str">
        <f>School_Listing[[#This Row],[System Code]]&amp;School_Listing[[#This Row],[School Code]]</f>
        <v>11019</v>
      </c>
      <c r="F182" t="s">
        <v>357</v>
      </c>
      <c r="G182">
        <f>School_Listing[[#This Row],[School Code]]</f>
        <v>19</v>
      </c>
    </row>
    <row r="183" spans="1:7" hidden="1" x14ac:dyDescent="0.25">
      <c r="A183">
        <v>110</v>
      </c>
      <c r="B183" t="s">
        <v>352</v>
      </c>
      <c r="C183">
        <f>School_Listing[[#This Row],[System Code]]</f>
        <v>110</v>
      </c>
      <c r="D183">
        <v>18</v>
      </c>
      <c r="E183" t="str">
        <f>School_Listing[[#This Row],[System Code]]&amp;School_Listing[[#This Row],[School Code]]</f>
        <v>11018</v>
      </c>
      <c r="F183" t="s">
        <v>358</v>
      </c>
      <c r="G183">
        <f>School_Listing[[#This Row],[School Code]]</f>
        <v>18</v>
      </c>
    </row>
    <row r="184" spans="1:7" hidden="1" x14ac:dyDescent="0.25">
      <c r="A184">
        <v>110</v>
      </c>
      <c r="B184" t="s">
        <v>352</v>
      </c>
      <c r="C184">
        <f>School_Listing[[#This Row],[System Code]]</f>
        <v>110</v>
      </c>
      <c r="D184">
        <v>20</v>
      </c>
      <c r="E184" t="str">
        <f>School_Listing[[#This Row],[System Code]]&amp;School_Listing[[#This Row],[School Code]]</f>
        <v>11020</v>
      </c>
      <c r="F184" t="s">
        <v>359</v>
      </c>
      <c r="G184">
        <f>School_Listing[[#This Row],[School Code]]</f>
        <v>20</v>
      </c>
    </row>
    <row r="185" spans="1:7" hidden="1" x14ac:dyDescent="0.25">
      <c r="A185">
        <v>110</v>
      </c>
      <c r="B185" t="s">
        <v>352</v>
      </c>
      <c r="C185">
        <f>School_Listing[[#This Row],[System Code]]</f>
        <v>110</v>
      </c>
      <c r="D185">
        <v>25</v>
      </c>
      <c r="E185" t="str">
        <f>School_Listing[[#This Row],[System Code]]&amp;School_Listing[[#This Row],[School Code]]</f>
        <v>11025</v>
      </c>
      <c r="F185" t="s">
        <v>1983</v>
      </c>
      <c r="G185">
        <f>School_Listing[[#This Row],[School Code]]</f>
        <v>25</v>
      </c>
    </row>
    <row r="186" spans="1:7" hidden="1" x14ac:dyDescent="0.25">
      <c r="A186">
        <v>110</v>
      </c>
      <c r="B186" t="s">
        <v>352</v>
      </c>
      <c r="C186">
        <f>School_Listing[[#This Row],[System Code]]</f>
        <v>110</v>
      </c>
      <c r="D186">
        <v>30</v>
      </c>
      <c r="E186" t="str">
        <f>School_Listing[[#This Row],[System Code]]&amp;School_Listing[[#This Row],[School Code]]</f>
        <v>11030</v>
      </c>
      <c r="F186" t="s">
        <v>360</v>
      </c>
      <c r="G186">
        <f>School_Listing[[#This Row],[School Code]]</f>
        <v>30</v>
      </c>
    </row>
    <row r="187" spans="1:7" hidden="1" x14ac:dyDescent="0.25">
      <c r="A187">
        <v>110</v>
      </c>
      <c r="B187" t="s">
        <v>352</v>
      </c>
      <c r="C187">
        <f>School_Listing[[#This Row],[System Code]]</f>
        <v>110</v>
      </c>
      <c r="D187">
        <v>40</v>
      </c>
      <c r="E187" t="str">
        <f>School_Listing[[#This Row],[System Code]]&amp;School_Listing[[#This Row],[School Code]]</f>
        <v>11040</v>
      </c>
      <c r="F187" t="s">
        <v>361</v>
      </c>
      <c r="G187">
        <f>School_Listing[[#This Row],[School Code]]</f>
        <v>40</v>
      </c>
    </row>
    <row r="188" spans="1:7" hidden="1" x14ac:dyDescent="0.25">
      <c r="A188">
        <v>110</v>
      </c>
      <c r="B188" t="s">
        <v>352</v>
      </c>
      <c r="C188">
        <f>School_Listing[[#This Row],[System Code]]</f>
        <v>110</v>
      </c>
      <c r="D188">
        <v>33</v>
      </c>
      <c r="E188" t="str">
        <f>School_Listing[[#This Row],[System Code]]&amp;School_Listing[[#This Row],[School Code]]</f>
        <v>11033</v>
      </c>
      <c r="F188" t="s">
        <v>362</v>
      </c>
      <c r="G188">
        <f>School_Listing[[#This Row],[School Code]]</f>
        <v>33</v>
      </c>
    </row>
    <row r="189" spans="1:7" hidden="1" x14ac:dyDescent="0.25">
      <c r="A189">
        <v>110</v>
      </c>
      <c r="B189" t="s">
        <v>352</v>
      </c>
      <c r="C189">
        <f>School_Listing[[#This Row],[System Code]]</f>
        <v>110</v>
      </c>
      <c r="D189">
        <v>32</v>
      </c>
      <c r="E189" t="str">
        <f>School_Listing[[#This Row],[System Code]]&amp;School_Listing[[#This Row],[School Code]]</f>
        <v>11032</v>
      </c>
      <c r="F189" t="s">
        <v>363</v>
      </c>
      <c r="G189">
        <f>School_Listing[[#This Row],[School Code]]</f>
        <v>32</v>
      </c>
    </row>
    <row r="190" spans="1:7" hidden="1" x14ac:dyDescent="0.25">
      <c r="A190">
        <v>110</v>
      </c>
      <c r="B190" t="s">
        <v>352</v>
      </c>
      <c r="C190">
        <f>School_Listing[[#This Row],[System Code]]</f>
        <v>110</v>
      </c>
      <c r="D190">
        <v>35</v>
      </c>
      <c r="E190" t="str">
        <f>School_Listing[[#This Row],[System Code]]&amp;School_Listing[[#This Row],[School Code]]</f>
        <v>11035</v>
      </c>
      <c r="F190" t="s">
        <v>364</v>
      </c>
      <c r="G190">
        <f>School_Listing[[#This Row],[School Code]]</f>
        <v>35</v>
      </c>
    </row>
    <row r="191" spans="1:7" hidden="1" x14ac:dyDescent="0.25">
      <c r="A191">
        <v>120</v>
      </c>
      <c r="B191" t="s">
        <v>365</v>
      </c>
      <c r="C191">
        <f>School_Listing[[#This Row],[System Code]]</f>
        <v>120</v>
      </c>
      <c r="D191">
        <v>8</v>
      </c>
      <c r="E191" t="str">
        <f>School_Listing[[#This Row],[System Code]]&amp;School_Listing[[#This Row],[School Code]]</f>
        <v>1208</v>
      </c>
      <c r="F191" t="s">
        <v>366</v>
      </c>
      <c r="G191">
        <f>School_Listing[[#This Row],[School Code]]</f>
        <v>8</v>
      </c>
    </row>
    <row r="192" spans="1:7" hidden="1" x14ac:dyDescent="0.25">
      <c r="A192">
        <v>120</v>
      </c>
      <c r="B192" t="s">
        <v>365</v>
      </c>
      <c r="C192">
        <f>School_Listing[[#This Row],[System Code]]</f>
        <v>120</v>
      </c>
      <c r="D192">
        <v>10</v>
      </c>
      <c r="E192" t="str">
        <f>School_Listing[[#This Row],[System Code]]&amp;School_Listing[[#This Row],[School Code]]</f>
        <v>12010</v>
      </c>
      <c r="F192" t="s">
        <v>367</v>
      </c>
      <c r="G192">
        <f>School_Listing[[#This Row],[School Code]]</f>
        <v>10</v>
      </c>
    </row>
    <row r="193" spans="1:7" hidden="1" x14ac:dyDescent="0.25">
      <c r="A193">
        <v>120</v>
      </c>
      <c r="B193" t="s">
        <v>365</v>
      </c>
      <c r="C193">
        <f>School_Listing[[#This Row],[System Code]]</f>
        <v>120</v>
      </c>
      <c r="D193">
        <v>5</v>
      </c>
      <c r="E193" t="str">
        <f>School_Listing[[#This Row],[System Code]]&amp;School_Listing[[#This Row],[School Code]]</f>
        <v>1205</v>
      </c>
      <c r="F193" t="s">
        <v>368</v>
      </c>
      <c r="G193">
        <f>School_Listing[[#This Row],[School Code]]</f>
        <v>5</v>
      </c>
    </row>
    <row r="194" spans="1:7" hidden="1" x14ac:dyDescent="0.25">
      <c r="A194">
        <v>120</v>
      </c>
      <c r="B194" t="s">
        <v>365</v>
      </c>
      <c r="C194">
        <f>School_Listing[[#This Row],[System Code]]</f>
        <v>120</v>
      </c>
      <c r="D194">
        <v>15</v>
      </c>
      <c r="E194" t="str">
        <f>School_Listing[[#This Row],[System Code]]&amp;School_Listing[[#This Row],[School Code]]</f>
        <v>12015</v>
      </c>
      <c r="F194" t="s">
        <v>369</v>
      </c>
      <c r="G194">
        <f>School_Listing[[#This Row],[School Code]]</f>
        <v>15</v>
      </c>
    </row>
    <row r="195" spans="1:7" hidden="1" x14ac:dyDescent="0.25">
      <c r="A195">
        <v>120</v>
      </c>
      <c r="B195" t="s">
        <v>365</v>
      </c>
      <c r="C195">
        <f>School_Listing[[#This Row],[System Code]]</f>
        <v>120</v>
      </c>
      <c r="D195">
        <v>25</v>
      </c>
      <c r="E195" t="str">
        <f>School_Listing[[#This Row],[System Code]]&amp;School_Listing[[#This Row],[School Code]]</f>
        <v>12025</v>
      </c>
      <c r="F195" t="s">
        <v>370</v>
      </c>
      <c r="G195">
        <f>School_Listing[[#This Row],[School Code]]</f>
        <v>25</v>
      </c>
    </row>
    <row r="196" spans="1:7" hidden="1" x14ac:dyDescent="0.25">
      <c r="A196">
        <v>120</v>
      </c>
      <c r="B196" t="s">
        <v>365</v>
      </c>
      <c r="C196">
        <f>School_Listing[[#This Row],[System Code]]</f>
        <v>120</v>
      </c>
      <c r="D196">
        <v>30</v>
      </c>
      <c r="E196" t="str">
        <f>School_Listing[[#This Row],[System Code]]&amp;School_Listing[[#This Row],[School Code]]</f>
        <v>12030</v>
      </c>
      <c r="F196" t="s">
        <v>371</v>
      </c>
      <c r="G196">
        <f>School_Listing[[#This Row],[School Code]]</f>
        <v>30</v>
      </c>
    </row>
    <row r="197" spans="1:7" hidden="1" x14ac:dyDescent="0.25">
      <c r="A197">
        <v>130</v>
      </c>
      <c r="B197" t="s">
        <v>372</v>
      </c>
      <c r="C197">
        <f>School_Listing[[#This Row],[System Code]]</f>
        <v>130</v>
      </c>
      <c r="D197">
        <v>5</v>
      </c>
      <c r="E197" t="str">
        <f>School_Listing[[#This Row],[System Code]]&amp;School_Listing[[#This Row],[School Code]]</f>
        <v>1305</v>
      </c>
      <c r="F197" t="s">
        <v>373</v>
      </c>
      <c r="G197">
        <f>School_Listing[[#This Row],[School Code]]</f>
        <v>5</v>
      </c>
    </row>
    <row r="198" spans="1:7" hidden="1" x14ac:dyDescent="0.25">
      <c r="A198">
        <v>130</v>
      </c>
      <c r="B198" t="s">
        <v>372</v>
      </c>
      <c r="C198">
        <f>School_Listing[[#This Row],[System Code]]</f>
        <v>130</v>
      </c>
      <c r="D198">
        <v>110</v>
      </c>
      <c r="E198" t="str">
        <f>School_Listing[[#This Row],[System Code]]&amp;School_Listing[[#This Row],[School Code]]</f>
        <v>130110</v>
      </c>
      <c r="F198" t="s">
        <v>374</v>
      </c>
      <c r="G198">
        <f>School_Listing[[#This Row],[School Code]]</f>
        <v>110</v>
      </c>
    </row>
    <row r="199" spans="1:7" hidden="1" x14ac:dyDescent="0.25">
      <c r="A199">
        <v>130</v>
      </c>
      <c r="B199" t="s">
        <v>372</v>
      </c>
      <c r="C199">
        <f>School_Listing[[#This Row],[System Code]]</f>
        <v>130</v>
      </c>
      <c r="D199">
        <v>10</v>
      </c>
      <c r="E199" t="str">
        <f>School_Listing[[#This Row],[System Code]]&amp;School_Listing[[#This Row],[School Code]]</f>
        <v>13010</v>
      </c>
      <c r="F199" t="s">
        <v>1984</v>
      </c>
      <c r="G199">
        <f>School_Listing[[#This Row],[School Code]]</f>
        <v>10</v>
      </c>
    </row>
    <row r="200" spans="1:7" hidden="1" x14ac:dyDescent="0.25">
      <c r="A200">
        <v>130</v>
      </c>
      <c r="B200" t="s">
        <v>372</v>
      </c>
      <c r="C200">
        <f>School_Listing[[#This Row],[System Code]]</f>
        <v>130</v>
      </c>
      <c r="D200">
        <v>35</v>
      </c>
      <c r="E200" t="str">
        <f>School_Listing[[#This Row],[System Code]]&amp;School_Listing[[#This Row],[School Code]]</f>
        <v>13035</v>
      </c>
      <c r="F200" t="s">
        <v>375</v>
      </c>
      <c r="G200">
        <f>School_Listing[[#This Row],[School Code]]</f>
        <v>35</v>
      </c>
    </row>
    <row r="201" spans="1:7" hidden="1" x14ac:dyDescent="0.25">
      <c r="A201">
        <v>130</v>
      </c>
      <c r="B201" t="s">
        <v>372</v>
      </c>
      <c r="C201">
        <f>School_Listing[[#This Row],[System Code]]</f>
        <v>130</v>
      </c>
      <c r="D201">
        <v>93</v>
      </c>
      <c r="E201" t="str">
        <f>School_Listing[[#This Row],[System Code]]&amp;School_Listing[[#This Row],[School Code]]</f>
        <v>13093</v>
      </c>
      <c r="F201" t="s">
        <v>376</v>
      </c>
      <c r="G201">
        <f>School_Listing[[#This Row],[School Code]]</f>
        <v>93</v>
      </c>
    </row>
    <row r="202" spans="1:7" hidden="1" x14ac:dyDescent="0.25">
      <c r="A202">
        <v>130</v>
      </c>
      <c r="B202" t="s">
        <v>372</v>
      </c>
      <c r="C202">
        <f>School_Listing[[#This Row],[System Code]]</f>
        <v>130</v>
      </c>
      <c r="D202">
        <v>45</v>
      </c>
      <c r="E202" t="str">
        <f>School_Listing[[#This Row],[System Code]]&amp;School_Listing[[#This Row],[School Code]]</f>
        <v>13045</v>
      </c>
      <c r="F202" t="s">
        <v>377</v>
      </c>
      <c r="G202">
        <f>School_Listing[[#This Row],[School Code]]</f>
        <v>45</v>
      </c>
    </row>
    <row r="203" spans="1:7" hidden="1" x14ac:dyDescent="0.25">
      <c r="A203">
        <v>130</v>
      </c>
      <c r="B203" t="s">
        <v>372</v>
      </c>
      <c r="C203">
        <f>School_Listing[[#This Row],[System Code]]</f>
        <v>130</v>
      </c>
      <c r="D203">
        <v>50</v>
      </c>
      <c r="E203" t="str">
        <f>School_Listing[[#This Row],[System Code]]&amp;School_Listing[[#This Row],[School Code]]</f>
        <v>13050</v>
      </c>
      <c r="F203" t="s">
        <v>378</v>
      </c>
      <c r="G203">
        <f>School_Listing[[#This Row],[School Code]]</f>
        <v>50</v>
      </c>
    </row>
    <row r="204" spans="1:7" hidden="1" x14ac:dyDescent="0.25">
      <c r="A204">
        <v>130</v>
      </c>
      <c r="B204" t="s">
        <v>372</v>
      </c>
      <c r="C204">
        <f>School_Listing[[#This Row],[System Code]]</f>
        <v>130</v>
      </c>
      <c r="D204">
        <v>67</v>
      </c>
      <c r="E204" t="str">
        <f>School_Listing[[#This Row],[System Code]]&amp;School_Listing[[#This Row],[School Code]]</f>
        <v>13067</v>
      </c>
      <c r="F204" t="s">
        <v>379</v>
      </c>
      <c r="G204">
        <f>School_Listing[[#This Row],[School Code]]</f>
        <v>67</v>
      </c>
    </row>
    <row r="205" spans="1:7" hidden="1" x14ac:dyDescent="0.25">
      <c r="A205">
        <v>130</v>
      </c>
      <c r="B205" t="s">
        <v>372</v>
      </c>
      <c r="C205">
        <f>School_Listing[[#This Row],[System Code]]</f>
        <v>130</v>
      </c>
      <c r="D205">
        <v>90</v>
      </c>
      <c r="E205" t="str">
        <f>School_Listing[[#This Row],[System Code]]&amp;School_Listing[[#This Row],[School Code]]</f>
        <v>13090</v>
      </c>
      <c r="F205" t="s">
        <v>380</v>
      </c>
      <c r="G205">
        <f>School_Listing[[#This Row],[School Code]]</f>
        <v>90</v>
      </c>
    </row>
    <row r="206" spans="1:7" hidden="1" x14ac:dyDescent="0.25">
      <c r="A206">
        <v>130</v>
      </c>
      <c r="B206" t="s">
        <v>372</v>
      </c>
      <c r="C206">
        <f>School_Listing[[#This Row],[System Code]]</f>
        <v>130</v>
      </c>
      <c r="D206">
        <v>95</v>
      </c>
      <c r="E206" t="str">
        <f>School_Listing[[#This Row],[System Code]]&amp;School_Listing[[#This Row],[School Code]]</f>
        <v>13095</v>
      </c>
      <c r="F206" t="s">
        <v>381</v>
      </c>
      <c r="G206">
        <f>School_Listing[[#This Row],[School Code]]</f>
        <v>95</v>
      </c>
    </row>
    <row r="207" spans="1:7" hidden="1" x14ac:dyDescent="0.25">
      <c r="A207">
        <v>130</v>
      </c>
      <c r="B207" t="s">
        <v>372</v>
      </c>
      <c r="C207">
        <f>School_Listing[[#This Row],[System Code]]</f>
        <v>130</v>
      </c>
      <c r="D207">
        <v>105</v>
      </c>
      <c r="E207" t="str">
        <f>School_Listing[[#This Row],[System Code]]&amp;School_Listing[[#This Row],[School Code]]</f>
        <v>130105</v>
      </c>
      <c r="F207" t="s">
        <v>382</v>
      </c>
      <c r="G207">
        <f>School_Listing[[#This Row],[School Code]]</f>
        <v>105</v>
      </c>
    </row>
    <row r="208" spans="1:7" hidden="1" x14ac:dyDescent="0.25">
      <c r="A208">
        <v>130</v>
      </c>
      <c r="B208" t="s">
        <v>372</v>
      </c>
      <c r="C208">
        <f>School_Listing[[#This Row],[System Code]]</f>
        <v>130</v>
      </c>
      <c r="D208">
        <v>115</v>
      </c>
      <c r="E208" t="str">
        <f>School_Listing[[#This Row],[System Code]]&amp;School_Listing[[#This Row],[School Code]]</f>
        <v>130115</v>
      </c>
      <c r="F208" t="s">
        <v>383</v>
      </c>
      <c r="G208">
        <f>School_Listing[[#This Row],[School Code]]</f>
        <v>115</v>
      </c>
    </row>
    <row r="209" spans="1:7" hidden="1" x14ac:dyDescent="0.25">
      <c r="A209">
        <v>130</v>
      </c>
      <c r="B209" t="s">
        <v>372</v>
      </c>
      <c r="C209">
        <f>School_Listing[[#This Row],[System Code]]</f>
        <v>130</v>
      </c>
      <c r="D209">
        <v>117</v>
      </c>
      <c r="E209" t="str">
        <f>School_Listing[[#This Row],[System Code]]&amp;School_Listing[[#This Row],[School Code]]</f>
        <v>130117</v>
      </c>
      <c r="F209" t="s">
        <v>384</v>
      </c>
      <c r="G209">
        <f>School_Listing[[#This Row],[School Code]]</f>
        <v>117</v>
      </c>
    </row>
    <row r="210" spans="1:7" hidden="1" x14ac:dyDescent="0.25">
      <c r="A210">
        <v>130</v>
      </c>
      <c r="B210" t="s">
        <v>372</v>
      </c>
      <c r="C210">
        <f>School_Listing[[#This Row],[System Code]]</f>
        <v>130</v>
      </c>
      <c r="D210">
        <v>140</v>
      </c>
      <c r="E210" t="str">
        <f>School_Listing[[#This Row],[System Code]]&amp;School_Listing[[#This Row],[School Code]]</f>
        <v>130140</v>
      </c>
      <c r="F210" t="s">
        <v>385</v>
      </c>
      <c r="G210">
        <f>School_Listing[[#This Row],[School Code]]</f>
        <v>140</v>
      </c>
    </row>
    <row r="211" spans="1:7" hidden="1" x14ac:dyDescent="0.25">
      <c r="A211">
        <v>140</v>
      </c>
      <c r="B211" t="s">
        <v>386</v>
      </c>
      <c r="C211">
        <f>School_Listing[[#This Row],[System Code]]</f>
        <v>140</v>
      </c>
      <c r="D211">
        <v>5</v>
      </c>
      <c r="E211" t="str">
        <f>School_Listing[[#This Row],[System Code]]&amp;School_Listing[[#This Row],[School Code]]</f>
        <v>1405</v>
      </c>
      <c r="F211" t="s">
        <v>387</v>
      </c>
      <c r="G211">
        <f>School_Listing[[#This Row],[School Code]]</f>
        <v>5</v>
      </c>
    </row>
    <row r="212" spans="1:7" hidden="1" x14ac:dyDescent="0.25">
      <c r="A212">
        <v>140</v>
      </c>
      <c r="B212" t="s">
        <v>386</v>
      </c>
      <c r="C212">
        <f>School_Listing[[#This Row],[System Code]]</f>
        <v>140</v>
      </c>
      <c r="D212">
        <v>14</v>
      </c>
      <c r="E212" t="str">
        <f>School_Listing[[#This Row],[System Code]]&amp;School_Listing[[#This Row],[School Code]]</f>
        <v>14014</v>
      </c>
      <c r="F212" t="s">
        <v>388</v>
      </c>
      <c r="G212">
        <f>School_Listing[[#This Row],[School Code]]</f>
        <v>14</v>
      </c>
    </row>
    <row r="213" spans="1:7" hidden="1" x14ac:dyDescent="0.25">
      <c r="A213">
        <v>140</v>
      </c>
      <c r="B213" t="s">
        <v>386</v>
      </c>
      <c r="C213">
        <f>School_Listing[[#This Row],[System Code]]</f>
        <v>140</v>
      </c>
      <c r="D213">
        <v>12</v>
      </c>
      <c r="E213" t="str">
        <f>School_Listing[[#This Row],[System Code]]&amp;School_Listing[[#This Row],[School Code]]</f>
        <v>14012</v>
      </c>
      <c r="F213" t="s">
        <v>389</v>
      </c>
      <c r="G213">
        <f>School_Listing[[#This Row],[School Code]]</f>
        <v>12</v>
      </c>
    </row>
    <row r="214" spans="1:7" hidden="1" x14ac:dyDescent="0.25">
      <c r="A214">
        <v>140</v>
      </c>
      <c r="B214" t="s">
        <v>386</v>
      </c>
      <c r="C214">
        <f>School_Listing[[#This Row],[System Code]]</f>
        <v>140</v>
      </c>
      <c r="D214">
        <v>20</v>
      </c>
      <c r="E214" t="str">
        <f>School_Listing[[#This Row],[System Code]]&amp;School_Listing[[#This Row],[School Code]]</f>
        <v>14020</v>
      </c>
      <c r="F214" t="s">
        <v>390</v>
      </c>
      <c r="G214">
        <f>School_Listing[[#This Row],[School Code]]</f>
        <v>20</v>
      </c>
    </row>
    <row r="215" spans="1:7" hidden="1" x14ac:dyDescent="0.25">
      <c r="A215">
        <v>150</v>
      </c>
      <c r="B215" t="s">
        <v>391</v>
      </c>
      <c r="C215">
        <f>School_Listing[[#This Row],[System Code]]</f>
        <v>150</v>
      </c>
      <c r="D215">
        <v>5</v>
      </c>
      <c r="E215" t="str">
        <f>School_Listing[[#This Row],[System Code]]&amp;School_Listing[[#This Row],[School Code]]</f>
        <v>1505</v>
      </c>
      <c r="F215" t="s">
        <v>392</v>
      </c>
      <c r="G215">
        <f>School_Listing[[#This Row],[School Code]]</f>
        <v>5</v>
      </c>
    </row>
    <row r="216" spans="1:7" hidden="1" x14ac:dyDescent="0.25">
      <c r="A216">
        <v>150</v>
      </c>
      <c r="B216" t="s">
        <v>391</v>
      </c>
      <c r="C216">
        <f>School_Listing[[#This Row],[System Code]]</f>
        <v>150</v>
      </c>
      <c r="D216">
        <v>10</v>
      </c>
      <c r="E216" t="str">
        <f>School_Listing[[#This Row],[System Code]]&amp;School_Listing[[#This Row],[School Code]]</f>
        <v>15010</v>
      </c>
      <c r="F216" t="s">
        <v>393</v>
      </c>
      <c r="G216">
        <f>School_Listing[[#This Row],[School Code]]</f>
        <v>10</v>
      </c>
    </row>
    <row r="217" spans="1:7" hidden="1" x14ac:dyDescent="0.25">
      <c r="A217">
        <v>150</v>
      </c>
      <c r="B217" t="s">
        <v>391</v>
      </c>
      <c r="C217">
        <f>School_Listing[[#This Row],[System Code]]</f>
        <v>150</v>
      </c>
      <c r="D217">
        <v>12</v>
      </c>
      <c r="E217" t="str">
        <f>School_Listing[[#This Row],[System Code]]&amp;School_Listing[[#This Row],[School Code]]</f>
        <v>15012</v>
      </c>
      <c r="F217" t="s">
        <v>394</v>
      </c>
      <c r="G217">
        <f>School_Listing[[#This Row],[School Code]]</f>
        <v>12</v>
      </c>
    </row>
    <row r="218" spans="1:7" hidden="1" x14ac:dyDescent="0.25">
      <c r="A218">
        <v>150</v>
      </c>
      <c r="B218" t="s">
        <v>391</v>
      </c>
      <c r="C218">
        <f>School_Listing[[#This Row],[System Code]]</f>
        <v>150</v>
      </c>
      <c r="D218">
        <v>15</v>
      </c>
      <c r="E218" t="str">
        <f>School_Listing[[#This Row],[System Code]]&amp;School_Listing[[#This Row],[School Code]]</f>
        <v>15015</v>
      </c>
      <c r="F218" t="s">
        <v>395</v>
      </c>
      <c r="G218">
        <f>School_Listing[[#This Row],[School Code]]</f>
        <v>15</v>
      </c>
    </row>
    <row r="219" spans="1:7" hidden="1" x14ac:dyDescent="0.25">
      <c r="A219">
        <v>150</v>
      </c>
      <c r="B219" t="s">
        <v>391</v>
      </c>
      <c r="C219">
        <f>School_Listing[[#This Row],[System Code]]</f>
        <v>150</v>
      </c>
      <c r="D219">
        <v>25</v>
      </c>
      <c r="E219" t="str">
        <f>School_Listing[[#This Row],[System Code]]&amp;School_Listing[[#This Row],[School Code]]</f>
        <v>15025</v>
      </c>
      <c r="F219" t="s">
        <v>396</v>
      </c>
      <c r="G219">
        <f>School_Listing[[#This Row],[School Code]]</f>
        <v>25</v>
      </c>
    </row>
    <row r="220" spans="1:7" hidden="1" x14ac:dyDescent="0.25">
      <c r="A220">
        <v>150</v>
      </c>
      <c r="B220" t="s">
        <v>391</v>
      </c>
      <c r="C220">
        <f>School_Listing[[#This Row],[System Code]]</f>
        <v>150</v>
      </c>
      <c r="D220">
        <v>27</v>
      </c>
      <c r="E220" t="str">
        <f>School_Listing[[#This Row],[System Code]]&amp;School_Listing[[#This Row],[School Code]]</f>
        <v>15027</v>
      </c>
      <c r="F220" t="s">
        <v>397</v>
      </c>
      <c r="G220">
        <f>School_Listing[[#This Row],[School Code]]</f>
        <v>27</v>
      </c>
    </row>
    <row r="221" spans="1:7" hidden="1" x14ac:dyDescent="0.25">
      <c r="A221">
        <v>150</v>
      </c>
      <c r="B221" t="s">
        <v>391</v>
      </c>
      <c r="C221">
        <f>School_Listing[[#This Row],[System Code]]</f>
        <v>150</v>
      </c>
      <c r="D221">
        <v>30</v>
      </c>
      <c r="E221" t="str">
        <f>School_Listing[[#This Row],[System Code]]&amp;School_Listing[[#This Row],[School Code]]</f>
        <v>15030</v>
      </c>
      <c r="F221" t="s">
        <v>398</v>
      </c>
      <c r="G221">
        <f>School_Listing[[#This Row],[School Code]]</f>
        <v>30</v>
      </c>
    </row>
    <row r="222" spans="1:7" hidden="1" x14ac:dyDescent="0.25">
      <c r="A222">
        <v>150</v>
      </c>
      <c r="B222" t="s">
        <v>391</v>
      </c>
      <c r="C222">
        <f>School_Listing[[#This Row],[System Code]]</f>
        <v>150</v>
      </c>
      <c r="D222">
        <v>35</v>
      </c>
      <c r="E222" t="str">
        <f>School_Listing[[#This Row],[System Code]]&amp;School_Listing[[#This Row],[School Code]]</f>
        <v>15035</v>
      </c>
      <c r="F222" t="s">
        <v>399</v>
      </c>
      <c r="G222">
        <f>School_Listing[[#This Row],[School Code]]</f>
        <v>35</v>
      </c>
    </row>
    <row r="223" spans="1:7" hidden="1" x14ac:dyDescent="0.25">
      <c r="A223">
        <v>150</v>
      </c>
      <c r="B223" t="s">
        <v>391</v>
      </c>
      <c r="C223">
        <f>School_Listing[[#This Row],[System Code]]</f>
        <v>150</v>
      </c>
      <c r="D223">
        <v>40</v>
      </c>
      <c r="E223" t="str">
        <f>School_Listing[[#This Row],[System Code]]&amp;School_Listing[[#This Row],[School Code]]</f>
        <v>15040</v>
      </c>
      <c r="F223" t="s">
        <v>400</v>
      </c>
      <c r="G223">
        <f>School_Listing[[#This Row],[School Code]]</f>
        <v>40</v>
      </c>
    </row>
    <row r="224" spans="1:7" hidden="1" x14ac:dyDescent="0.25">
      <c r="A224">
        <v>150</v>
      </c>
      <c r="B224" t="s">
        <v>391</v>
      </c>
      <c r="C224">
        <f>School_Listing[[#This Row],[System Code]]</f>
        <v>150</v>
      </c>
      <c r="D224">
        <v>52</v>
      </c>
      <c r="E224" t="str">
        <f>School_Listing[[#This Row],[System Code]]&amp;School_Listing[[#This Row],[School Code]]</f>
        <v>15052</v>
      </c>
      <c r="F224" t="s">
        <v>401</v>
      </c>
      <c r="G224">
        <f>School_Listing[[#This Row],[School Code]]</f>
        <v>52</v>
      </c>
    </row>
    <row r="225" spans="1:7" hidden="1" x14ac:dyDescent="0.25">
      <c r="A225">
        <v>150</v>
      </c>
      <c r="B225" t="s">
        <v>391</v>
      </c>
      <c r="C225">
        <f>School_Listing[[#This Row],[System Code]]</f>
        <v>150</v>
      </c>
      <c r="D225">
        <v>55</v>
      </c>
      <c r="E225" t="str">
        <f>School_Listing[[#This Row],[System Code]]&amp;School_Listing[[#This Row],[School Code]]</f>
        <v>15055</v>
      </c>
      <c r="F225" t="s">
        <v>402</v>
      </c>
      <c r="G225">
        <f>School_Listing[[#This Row],[School Code]]</f>
        <v>55</v>
      </c>
    </row>
    <row r="226" spans="1:7" hidden="1" x14ac:dyDescent="0.25">
      <c r="A226">
        <v>150</v>
      </c>
      <c r="B226" t="s">
        <v>391</v>
      </c>
      <c r="C226">
        <f>School_Listing[[#This Row],[System Code]]</f>
        <v>150</v>
      </c>
      <c r="D226">
        <v>65</v>
      </c>
      <c r="E226" t="str">
        <f>School_Listing[[#This Row],[System Code]]&amp;School_Listing[[#This Row],[School Code]]</f>
        <v>15065</v>
      </c>
      <c r="F226" t="s">
        <v>403</v>
      </c>
      <c r="G226">
        <f>School_Listing[[#This Row],[School Code]]</f>
        <v>65</v>
      </c>
    </row>
    <row r="227" spans="1:7" hidden="1" x14ac:dyDescent="0.25">
      <c r="A227">
        <v>151</v>
      </c>
      <c r="B227" t="s">
        <v>404</v>
      </c>
      <c r="C227">
        <f>School_Listing[[#This Row],[System Code]]</f>
        <v>151</v>
      </c>
      <c r="D227">
        <v>5</v>
      </c>
      <c r="E227" t="str">
        <f>School_Listing[[#This Row],[System Code]]&amp;School_Listing[[#This Row],[School Code]]</f>
        <v>1515</v>
      </c>
      <c r="F227" t="s">
        <v>405</v>
      </c>
      <c r="G227">
        <f>School_Listing[[#This Row],[School Code]]</f>
        <v>5</v>
      </c>
    </row>
    <row r="228" spans="1:7" hidden="1" x14ac:dyDescent="0.25">
      <c r="A228">
        <v>160</v>
      </c>
      <c r="B228" t="s">
        <v>406</v>
      </c>
      <c r="C228">
        <f>School_Listing[[#This Row],[System Code]]</f>
        <v>160</v>
      </c>
      <c r="D228">
        <v>5</v>
      </c>
      <c r="E228" t="str">
        <f>School_Listing[[#This Row],[System Code]]&amp;School_Listing[[#This Row],[School Code]]</f>
        <v>1605</v>
      </c>
      <c r="F228" t="s">
        <v>407</v>
      </c>
      <c r="G228">
        <f>School_Listing[[#This Row],[School Code]]</f>
        <v>5</v>
      </c>
    </row>
    <row r="229" spans="1:7" hidden="1" x14ac:dyDescent="0.25">
      <c r="A229">
        <v>160</v>
      </c>
      <c r="B229" t="s">
        <v>406</v>
      </c>
      <c r="C229">
        <f>School_Listing[[#This Row],[System Code]]</f>
        <v>160</v>
      </c>
      <c r="D229">
        <v>45</v>
      </c>
      <c r="E229" t="str">
        <f>School_Listing[[#This Row],[System Code]]&amp;School_Listing[[#This Row],[School Code]]</f>
        <v>16045</v>
      </c>
      <c r="F229" t="s">
        <v>408</v>
      </c>
      <c r="G229">
        <f>School_Listing[[#This Row],[School Code]]</f>
        <v>45</v>
      </c>
    </row>
    <row r="230" spans="1:7" hidden="1" x14ac:dyDescent="0.25">
      <c r="A230">
        <v>160</v>
      </c>
      <c r="B230" t="s">
        <v>406</v>
      </c>
      <c r="C230">
        <f>School_Listing[[#This Row],[System Code]]</f>
        <v>160</v>
      </c>
      <c r="D230">
        <v>10</v>
      </c>
      <c r="E230" t="str">
        <f>School_Listing[[#This Row],[System Code]]&amp;School_Listing[[#This Row],[School Code]]</f>
        <v>16010</v>
      </c>
      <c r="F230" t="s">
        <v>409</v>
      </c>
      <c r="G230">
        <f>School_Listing[[#This Row],[School Code]]</f>
        <v>10</v>
      </c>
    </row>
    <row r="231" spans="1:7" hidden="1" x14ac:dyDescent="0.25">
      <c r="A231">
        <v>160</v>
      </c>
      <c r="B231" t="s">
        <v>406</v>
      </c>
      <c r="C231">
        <f>School_Listing[[#This Row],[System Code]]</f>
        <v>160</v>
      </c>
      <c r="D231">
        <v>55</v>
      </c>
      <c r="E231" t="str">
        <f>School_Listing[[#This Row],[System Code]]&amp;School_Listing[[#This Row],[School Code]]</f>
        <v>16055</v>
      </c>
      <c r="F231" t="s">
        <v>410</v>
      </c>
      <c r="G231">
        <f>School_Listing[[#This Row],[School Code]]</f>
        <v>55</v>
      </c>
    </row>
    <row r="232" spans="1:7" hidden="1" x14ac:dyDescent="0.25">
      <c r="A232">
        <v>160</v>
      </c>
      <c r="B232" t="s">
        <v>406</v>
      </c>
      <c r="C232">
        <f>School_Listing[[#This Row],[System Code]]</f>
        <v>160</v>
      </c>
      <c r="D232">
        <v>57</v>
      </c>
      <c r="E232" t="str">
        <f>School_Listing[[#This Row],[System Code]]&amp;School_Listing[[#This Row],[School Code]]</f>
        <v>16057</v>
      </c>
      <c r="F232" t="s">
        <v>1985</v>
      </c>
      <c r="G232">
        <f>School_Listing[[#This Row],[School Code]]</f>
        <v>57</v>
      </c>
    </row>
    <row r="233" spans="1:7" hidden="1" x14ac:dyDescent="0.25">
      <c r="A233">
        <v>160</v>
      </c>
      <c r="B233" t="s">
        <v>406</v>
      </c>
      <c r="C233">
        <f>School_Listing[[#This Row],[System Code]]</f>
        <v>160</v>
      </c>
      <c r="D233">
        <v>50</v>
      </c>
      <c r="E233" t="str">
        <f>School_Listing[[#This Row],[System Code]]&amp;School_Listing[[#This Row],[School Code]]</f>
        <v>16050</v>
      </c>
      <c r="F233" t="s">
        <v>411</v>
      </c>
      <c r="G233">
        <f>School_Listing[[#This Row],[School Code]]</f>
        <v>50</v>
      </c>
    </row>
    <row r="234" spans="1:7" hidden="1" x14ac:dyDescent="0.25">
      <c r="A234">
        <v>160</v>
      </c>
      <c r="B234" t="s">
        <v>406</v>
      </c>
      <c r="C234">
        <f>School_Listing[[#This Row],[System Code]]</f>
        <v>160</v>
      </c>
      <c r="D234">
        <v>15</v>
      </c>
      <c r="E234" t="str">
        <f>School_Listing[[#This Row],[System Code]]&amp;School_Listing[[#This Row],[School Code]]</f>
        <v>16015</v>
      </c>
      <c r="F234" t="s">
        <v>412</v>
      </c>
      <c r="G234">
        <f>School_Listing[[#This Row],[School Code]]</f>
        <v>15</v>
      </c>
    </row>
    <row r="235" spans="1:7" hidden="1" x14ac:dyDescent="0.25">
      <c r="A235">
        <v>160</v>
      </c>
      <c r="B235" t="s">
        <v>406</v>
      </c>
      <c r="C235">
        <f>School_Listing[[#This Row],[System Code]]</f>
        <v>160</v>
      </c>
      <c r="D235">
        <v>20</v>
      </c>
      <c r="E235" t="str">
        <f>School_Listing[[#This Row],[System Code]]&amp;School_Listing[[#This Row],[School Code]]</f>
        <v>16020</v>
      </c>
      <c r="F235" t="s">
        <v>413</v>
      </c>
      <c r="G235">
        <f>School_Listing[[#This Row],[School Code]]</f>
        <v>20</v>
      </c>
    </row>
    <row r="236" spans="1:7" hidden="1" x14ac:dyDescent="0.25">
      <c r="A236">
        <v>160</v>
      </c>
      <c r="B236" t="s">
        <v>406</v>
      </c>
      <c r="C236">
        <f>School_Listing[[#This Row],[System Code]]</f>
        <v>160</v>
      </c>
      <c r="D236">
        <v>25</v>
      </c>
      <c r="E236" t="str">
        <f>School_Listing[[#This Row],[System Code]]&amp;School_Listing[[#This Row],[School Code]]</f>
        <v>16025</v>
      </c>
      <c r="F236" t="s">
        <v>414</v>
      </c>
      <c r="G236">
        <f>School_Listing[[#This Row],[School Code]]</f>
        <v>25</v>
      </c>
    </row>
    <row r="237" spans="1:7" hidden="1" x14ac:dyDescent="0.25">
      <c r="A237">
        <v>160</v>
      </c>
      <c r="B237" t="s">
        <v>406</v>
      </c>
      <c r="C237">
        <f>School_Listing[[#This Row],[System Code]]</f>
        <v>160</v>
      </c>
      <c r="D237">
        <v>35</v>
      </c>
      <c r="E237" t="str">
        <f>School_Listing[[#This Row],[System Code]]&amp;School_Listing[[#This Row],[School Code]]</f>
        <v>16035</v>
      </c>
      <c r="F237" t="s">
        <v>415</v>
      </c>
      <c r="G237">
        <f>School_Listing[[#This Row],[School Code]]</f>
        <v>35</v>
      </c>
    </row>
    <row r="238" spans="1:7" hidden="1" x14ac:dyDescent="0.25">
      <c r="A238">
        <v>160</v>
      </c>
      <c r="B238" t="s">
        <v>406</v>
      </c>
      <c r="C238">
        <f>School_Listing[[#This Row],[System Code]]</f>
        <v>160</v>
      </c>
      <c r="D238">
        <v>40</v>
      </c>
      <c r="E238" t="str">
        <f>School_Listing[[#This Row],[System Code]]&amp;School_Listing[[#This Row],[School Code]]</f>
        <v>16040</v>
      </c>
      <c r="F238" t="s">
        <v>416</v>
      </c>
      <c r="G238">
        <f>School_Listing[[#This Row],[School Code]]</f>
        <v>40</v>
      </c>
    </row>
    <row r="239" spans="1:7" hidden="1" x14ac:dyDescent="0.25">
      <c r="A239">
        <v>161</v>
      </c>
      <c r="B239" t="s">
        <v>417</v>
      </c>
      <c r="C239">
        <f>School_Listing[[#This Row],[System Code]]</f>
        <v>161</v>
      </c>
      <c r="D239">
        <v>5</v>
      </c>
      <c r="E239" t="str">
        <f>School_Listing[[#This Row],[System Code]]&amp;School_Listing[[#This Row],[School Code]]</f>
        <v>1615</v>
      </c>
      <c r="F239" t="s">
        <v>418</v>
      </c>
      <c r="G239">
        <f>School_Listing[[#This Row],[School Code]]</f>
        <v>5</v>
      </c>
    </row>
    <row r="240" spans="1:7" hidden="1" x14ac:dyDescent="0.25">
      <c r="A240">
        <v>161</v>
      </c>
      <c r="B240" t="s">
        <v>417</v>
      </c>
      <c r="C240">
        <f>School_Listing[[#This Row],[System Code]]</f>
        <v>161</v>
      </c>
      <c r="D240">
        <v>10</v>
      </c>
      <c r="E240" t="str">
        <f>School_Listing[[#This Row],[System Code]]&amp;School_Listing[[#This Row],[School Code]]</f>
        <v>16110</v>
      </c>
      <c r="F240" t="s">
        <v>419</v>
      </c>
      <c r="G240">
        <f>School_Listing[[#This Row],[School Code]]</f>
        <v>10</v>
      </c>
    </row>
    <row r="241" spans="1:7" hidden="1" x14ac:dyDescent="0.25">
      <c r="A241">
        <v>161</v>
      </c>
      <c r="B241" t="s">
        <v>417</v>
      </c>
      <c r="C241">
        <f>School_Listing[[#This Row],[System Code]]</f>
        <v>161</v>
      </c>
      <c r="D241">
        <v>15</v>
      </c>
      <c r="E241" t="str">
        <f>School_Listing[[#This Row],[System Code]]&amp;School_Listing[[#This Row],[School Code]]</f>
        <v>16115</v>
      </c>
      <c r="F241" t="s">
        <v>420</v>
      </c>
      <c r="G241">
        <f>School_Listing[[#This Row],[School Code]]</f>
        <v>15</v>
      </c>
    </row>
    <row r="242" spans="1:7" hidden="1" x14ac:dyDescent="0.25">
      <c r="A242">
        <v>162</v>
      </c>
      <c r="B242" t="s">
        <v>421</v>
      </c>
      <c r="C242">
        <f>School_Listing[[#This Row],[System Code]]</f>
        <v>162</v>
      </c>
      <c r="D242">
        <v>5</v>
      </c>
      <c r="E242" t="str">
        <f>School_Listing[[#This Row],[System Code]]&amp;School_Listing[[#This Row],[School Code]]</f>
        <v>1625</v>
      </c>
      <c r="F242" t="s">
        <v>422</v>
      </c>
      <c r="G242">
        <f>School_Listing[[#This Row],[School Code]]</f>
        <v>5</v>
      </c>
    </row>
    <row r="243" spans="1:7" hidden="1" x14ac:dyDescent="0.25">
      <c r="A243">
        <v>162</v>
      </c>
      <c r="B243" t="s">
        <v>421</v>
      </c>
      <c r="C243">
        <f>School_Listing[[#This Row],[System Code]]</f>
        <v>162</v>
      </c>
      <c r="D243">
        <v>20</v>
      </c>
      <c r="E243" t="str">
        <f>School_Listing[[#This Row],[System Code]]&amp;School_Listing[[#This Row],[School Code]]</f>
        <v>16220</v>
      </c>
      <c r="F243" t="s">
        <v>423</v>
      </c>
      <c r="G243">
        <f>School_Listing[[#This Row],[School Code]]</f>
        <v>20</v>
      </c>
    </row>
    <row r="244" spans="1:7" hidden="1" x14ac:dyDescent="0.25">
      <c r="A244">
        <v>162</v>
      </c>
      <c r="B244" t="s">
        <v>421</v>
      </c>
      <c r="C244">
        <f>School_Listing[[#This Row],[System Code]]</f>
        <v>162</v>
      </c>
      <c r="D244">
        <v>15</v>
      </c>
      <c r="E244" t="str">
        <f>School_Listing[[#This Row],[System Code]]&amp;School_Listing[[#This Row],[School Code]]</f>
        <v>16215</v>
      </c>
      <c r="F244" t="s">
        <v>424</v>
      </c>
      <c r="G244">
        <f>School_Listing[[#This Row],[School Code]]</f>
        <v>15</v>
      </c>
    </row>
    <row r="245" spans="1:7" hidden="1" x14ac:dyDescent="0.25">
      <c r="A245">
        <v>162</v>
      </c>
      <c r="B245" t="s">
        <v>421</v>
      </c>
      <c r="C245">
        <f>School_Listing[[#This Row],[System Code]]</f>
        <v>162</v>
      </c>
      <c r="D245">
        <v>23</v>
      </c>
      <c r="E245" t="str">
        <f>School_Listing[[#This Row],[System Code]]&amp;School_Listing[[#This Row],[School Code]]</f>
        <v>16223</v>
      </c>
      <c r="F245" t="s">
        <v>425</v>
      </c>
      <c r="G245">
        <f>School_Listing[[#This Row],[School Code]]</f>
        <v>23</v>
      </c>
    </row>
    <row r="246" spans="1:7" hidden="1" x14ac:dyDescent="0.25">
      <c r="A246">
        <v>162</v>
      </c>
      <c r="B246" t="s">
        <v>421</v>
      </c>
      <c r="C246">
        <f>School_Listing[[#This Row],[System Code]]</f>
        <v>162</v>
      </c>
      <c r="D246">
        <v>25</v>
      </c>
      <c r="E246" t="str">
        <f>School_Listing[[#This Row],[System Code]]&amp;School_Listing[[#This Row],[School Code]]</f>
        <v>16225</v>
      </c>
      <c r="F246" t="s">
        <v>426</v>
      </c>
      <c r="G246">
        <f>School_Listing[[#This Row],[School Code]]</f>
        <v>25</v>
      </c>
    </row>
    <row r="247" spans="1:7" hidden="1" x14ac:dyDescent="0.25">
      <c r="A247">
        <v>162</v>
      </c>
      <c r="B247" t="s">
        <v>421</v>
      </c>
      <c r="C247">
        <f>School_Listing[[#This Row],[System Code]]</f>
        <v>162</v>
      </c>
      <c r="D247">
        <v>35</v>
      </c>
      <c r="E247" t="str">
        <f>School_Listing[[#This Row],[System Code]]&amp;School_Listing[[#This Row],[School Code]]</f>
        <v>16235</v>
      </c>
      <c r="F247" t="s">
        <v>427</v>
      </c>
      <c r="G247">
        <f>School_Listing[[#This Row],[School Code]]</f>
        <v>35</v>
      </c>
    </row>
    <row r="248" spans="1:7" hidden="1" x14ac:dyDescent="0.25">
      <c r="A248">
        <v>162</v>
      </c>
      <c r="B248" t="s">
        <v>421</v>
      </c>
      <c r="C248">
        <f>School_Listing[[#This Row],[System Code]]</f>
        <v>162</v>
      </c>
      <c r="D248">
        <v>37</v>
      </c>
      <c r="E248" t="str">
        <f>School_Listing[[#This Row],[System Code]]&amp;School_Listing[[#This Row],[School Code]]</f>
        <v>16237</v>
      </c>
      <c r="F248" t="s">
        <v>1986</v>
      </c>
      <c r="G248">
        <f>School_Listing[[#This Row],[School Code]]</f>
        <v>37</v>
      </c>
    </row>
    <row r="249" spans="1:7" hidden="1" x14ac:dyDescent="0.25">
      <c r="A249">
        <v>162</v>
      </c>
      <c r="B249" t="s">
        <v>421</v>
      </c>
      <c r="C249">
        <f>School_Listing[[#This Row],[System Code]]</f>
        <v>162</v>
      </c>
      <c r="D249">
        <v>40</v>
      </c>
      <c r="E249" t="str">
        <f>School_Listing[[#This Row],[System Code]]&amp;School_Listing[[#This Row],[School Code]]</f>
        <v>16240</v>
      </c>
      <c r="F249" t="s">
        <v>428</v>
      </c>
      <c r="G249">
        <f>School_Listing[[#This Row],[School Code]]</f>
        <v>40</v>
      </c>
    </row>
    <row r="250" spans="1:7" hidden="1" x14ac:dyDescent="0.25">
      <c r="A250">
        <v>170</v>
      </c>
      <c r="B250" t="s">
        <v>429</v>
      </c>
      <c r="C250">
        <f>School_Listing[[#This Row],[System Code]]</f>
        <v>170</v>
      </c>
      <c r="D250">
        <v>3</v>
      </c>
      <c r="E250" t="str">
        <f>School_Listing[[#This Row],[System Code]]&amp;School_Listing[[#This Row],[School Code]]</f>
        <v>1703</v>
      </c>
      <c r="F250" t="s">
        <v>430</v>
      </c>
      <c r="G250">
        <f>School_Listing[[#This Row],[School Code]]</f>
        <v>3</v>
      </c>
    </row>
    <row r="251" spans="1:7" hidden="1" x14ac:dyDescent="0.25">
      <c r="A251">
        <v>170</v>
      </c>
      <c r="B251" t="s">
        <v>429</v>
      </c>
      <c r="C251">
        <f>School_Listing[[#This Row],[System Code]]</f>
        <v>170</v>
      </c>
      <c r="D251">
        <v>12</v>
      </c>
      <c r="E251" t="str">
        <f>School_Listing[[#This Row],[System Code]]&amp;School_Listing[[#This Row],[School Code]]</f>
        <v>17012</v>
      </c>
      <c r="F251" t="s">
        <v>431</v>
      </c>
      <c r="G251">
        <f>School_Listing[[#This Row],[School Code]]</f>
        <v>12</v>
      </c>
    </row>
    <row r="252" spans="1:7" hidden="1" x14ac:dyDescent="0.25">
      <c r="A252">
        <v>170</v>
      </c>
      <c r="B252" t="s">
        <v>429</v>
      </c>
      <c r="C252">
        <f>School_Listing[[#This Row],[System Code]]</f>
        <v>170</v>
      </c>
      <c r="D252">
        <v>20</v>
      </c>
      <c r="E252" t="str">
        <f>School_Listing[[#This Row],[System Code]]&amp;School_Listing[[#This Row],[School Code]]</f>
        <v>17020</v>
      </c>
      <c r="F252" t="s">
        <v>432</v>
      </c>
      <c r="G252">
        <f>School_Listing[[#This Row],[School Code]]</f>
        <v>20</v>
      </c>
    </row>
    <row r="253" spans="1:7" hidden="1" x14ac:dyDescent="0.25">
      <c r="A253">
        <v>170</v>
      </c>
      <c r="B253" t="s">
        <v>429</v>
      </c>
      <c r="C253">
        <f>School_Listing[[#This Row],[System Code]]</f>
        <v>170</v>
      </c>
      <c r="D253">
        <v>25</v>
      </c>
      <c r="E253" t="str">
        <f>School_Listing[[#This Row],[System Code]]&amp;School_Listing[[#This Row],[School Code]]</f>
        <v>17025</v>
      </c>
      <c r="F253" t="s">
        <v>433</v>
      </c>
      <c r="G253">
        <f>School_Listing[[#This Row],[School Code]]</f>
        <v>25</v>
      </c>
    </row>
    <row r="254" spans="1:7" hidden="1" x14ac:dyDescent="0.25">
      <c r="A254">
        <v>170</v>
      </c>
      <c r="B254" t="s">
        <v>429</v>
      </c>
      <c r="C254">
        <f>School_Listing[[#This Row],[System Code]]</f>
        <v>170</v>
      </c>
      <c r="D254">
        <v>40</v>
      </c>
      <c r="E254" t="str">
        <f>School_Listing[[#This Row],[System Code]]&amp;School_Listing[[#This Row],[School Code]]</f>
        <v>17040</v>
      </c>
      <c r="F254" t="s">
        <v>434</v>
      </c>
      <c r="G254">
        <f>School_Listing[[#This Row],[School Code]]</f>
        <v>40</v>
      </c>
    </row>
    <row r="255" spans="1:7" hidden="1" x14ac:dyDescent="0.25">
      <c r="A255">
        <v>171</v>
      </c>
      <c r="B255" t="s">
        <v>435</v>
      </c>
      <c r="C255">
        <f>School_Listing[[#This Row],[System Code]]</f>
        <v>171</v>
      </c>
      <c r="D255">
        <v>5</v>
      </c>
      <c r="E255" t="str">
        <f>School_Listing[[#This Row],[System Code]]&amp;School_Listing[[#This Row],[School Code]]</f>
        <v>1715</v>
      </c>
      <c r="F255" t="s">
        <v>436</v>
      </c>
      <c r="G255">
        <f>School_Listing[[#This Row],[School Code]]</f>
        <v>5</v>
      </c>
    </row>
    <row r="256" spans="1:7" hidden="1" x14ac:dyDescent="0.25">
      <c r="A256">
        <v>172</v>
      </c>
      <c r="B256" t="s">
        <v>437</v>
      </c>
      <c r="C256">
        <f>School_Listing[[#This Row],[System Code]]</f>
        <v>172</v>
      </c>
      <c r="D256">
        <v>5</v>
      </c>
      <c r="E256" t="str">
        <f>School_Listing[[#This Row],[System Code]]&amp;School_Listing[[#This Row],[School Code]]</f>
        <v>1725</v>
      </c>
      <c r="F256" t="s">
        <v>438</v>
      </c>
      <c r="G256">
        <f>School_Listing[[#This Row],[School Code]]</f>
        <v>5</v>
      </c>
    </row>
    <row r="257" spans="1:7" hidden="1" x14ac:dyDescent="0.25">
      <c r="A257">
        <v>180</v>
      </c>
      <c r="B257" t="s">
        <v>439</v>
      </c>
      <c r="C257">
        <f>School_Listing[[#This Row],[System Code]]</f>
        <v>180</v>
      </c>
      <c r="D257">
        <v>15</v>
      </c>
      <c r="E257" t="str">
        <f>School_Listing[[#This Row],[System Code]]&amp;School_Listing[[#This Row],[School Code]]</f>
        <v>18015</v>
      </c>
      <c r="F257" t="s">
        <v>440</v>
      </c>
      <c r="G257">
        <f>School_Listing[[#This Row],[School Code]]</f>
        <v>15</v>
      </c>
    </row>
    <row r="258" spans="1:7" hidden="1" x14ac:dyDescent="0.25">
      <c r="A258">
        <v>180</v>
      </c>
      <c r="B258" t="s">
        <v>439</v>
      </c>
      <c r="C258">
        <f>School_Listing[[#This Row],[System Code]]</f>
        <v>180</v>
      </c>
      <c r="D258">
        <v>25</v>
      </c>
      <c r="E258" t="str">
        <f>School_Listing[[#This Row],[System Code]]&amp;School_Listing[[#This Row],[School Code]]</f>
        <v>18025</v>
      </c>
      <c r="F258" t="s">
        <v>441</v>
      </c>
      <c r="G258">
        <f>School_Listing[[#This Row],[School Code]]</f>
        <v>25</v>
      </c>
    </row>
    <row r="259" spans="1:7" hidden="1" x14ac:dyDescent="0.25">
      <c r="A259">
        <v>180</v>
      </c>
      <c r="B259" t="s">
        <v>439</v>
      </c>
      <c r="C259">
        <f>School_Listing[[#This Row],[System Code]]</f>
        <v>180</v>
      </c>
      <c r="D259">
        <v>8</v>
      </c>
      <c r="E259" t="str">
        <f>School_Listing[[#This Row],[System Code]]&amp;School_Listing[[#This Row],[School Code]]</f>
        <v>1808</v>
      </c>
      <c r="F259" t="s">
        <v>442</v>
      </c>
      <c r="G259">
        <f>School_Listing[[#This Row],[School Code]]</f>
        <v>8</v>
      </c>
    </row>
    <row r="260" spans="1:7" hidden="1" x14ac:dyDescent="0.25">
      <c r="A260">
        <v>180</v>
      </c>
      <c r="B260" t="s">
        <v>439</v>
      </c>
      <c r="C260">
        <f>School_Listing[[#This Row],[System Code]]</f>
        <v>180</v>
      </c>
      <c r="D260">
        <v>33</v>
      </c>
      <c r="E260" t="str">
        <f>School_Listing[[#This Row],[System Code]]&amp;School_Listing[[#This Row],[School Code]]</f>
        <v>18033</v>
      </c>
      <c r="F260" t="s">
        <v>443</v>
      </c>
      <c r="G260">
        <f>School_Listing[[#This Row],[School Code]]</f>
        <v>33</v>
      </c>
    </row>
    <row r="261" spans="1:7" hidden="1" x14ac:dyDescent="0.25">
      <c r="A261">
        <v>180</v>
      </c>
      <c r="B261" t="s">
        <v>439</v>
      </c>
      <c r="C261">
        <f>School_Listing[[#This Row],[System Code]]</f>
        <v>180</v>
      </c>
      <c r="D261">
        <v>10</v>
      </c>
      <c r="E261" t="str">
        <f>School_Listing[[#This Row],[System Code]]&amp;School_Listing[[#This Row],[School Code]]</f>
        <v>18010</v>
      </c>
      <c r="F261" t="s">
        <v>444</v>
      </c>
      <c r="G261">
        <f>School_Listing[[#This Row],[School Code]]</f>
        <v>10</v>
      </c>
    </row>
    <row r="262" spans="1:7" hidden="1" x14ac:dyDescent="0.25">
      <c r="A262">
        <v>180</v>
      </c>
      <c r="B262" t="s">
        <v>439</v>
      </c>
      <c r="C262">
        <f>School_Listing[[#This Row],[System Code]]</f>
        <v>180</v>
      </c>
      <c r="D262">
        <v>53</v>
      </c>
      <c r="E262" t="str">
        <f>School_Listing[[#This Row],[System Code]]&amp;School_Listing[[#This Row],[School Code]]</f>
        <v>18053</v>
      </c>
      <c r="F262" t="s">
        <v>445</v>
      </c>
      <c r="G262">
        <f>School_Listing[[#This Row],[School Code]]</f>
        <v>53</v>
      </c>
    </row>
    <row r="263" spans="1:7" hidden="1" x14ac:dyDescent="0.25">
      <c r="A263">
        <v>180</v>
      </c>
      <c r="B263" t="s">
        <v>439</v>
      </c>
      <c r="C263">
        <f>School_Listing[[#This Row],[System Code]]</f>
        <v>180</v>
      </c>
      <c r="D263">
        <v>55</v>
      </c>
      <c r="E263" t="str">
        <f>School_Listing[[#This Row],[System Code]]&amp;School_Listing[[#This Row],[School Code]]</f>
        <v>18055</v>
      </c>
      <c r="F263" t="s">
        <v>446</v>
      </c>
      <c r="G263">
        <f>School_Listing[[#This Row],[School Code]]</f>
        <v>55</v>
      </c>
    </row>
    <row r="264" spans="1:7" hidden="1" x14ac:dyDescent="0.25">
      <c r="A264">
        <v>180</v>
      </c>
      <c r="B264" t="s">
        <v>439</v>
      </c>
      <c r="C264">
        <f>School_Listing[[#This Row],[System Code]]</f>
        <v>180</v>
      </c>
      <c r="D264">
        <v>60</v>
      </c>
      <c r="E264" t="str">
        <f>School_Listing[[#This Row],[System Code]]&amp;School_Listing[[#This Row],[School Code]]</f>
        <v>18060</v>
      </c>
      <c r="F264" t="s">
        <v>447</v>
      </c>
      <c r="G264">
        <f>School_Listing[[#This Row],[School Code]]</f>
        <v>60</v>
      </c>
    </row>
    <row r="265" spans="1:7" hidden="1" x14ac:dyDescent="0.25">
      <c r="A265">
        <v>180</v>
      </c>
      <c r="B265" t="s">
        <v>439</v>
      </c>
      <c r="C265">
        <f>School_Listing[[#This Row],[System Code]]</f>
        <v>180</v>
      </c>
      <c r="D265">
        <v>73</v>
      </c>
      <c r="E265" t="str">
        <f>School_Listing[[#This Row],[System Code]]&amp;School_Listing[[#This Row],[School Code]]</f>
        <v>18073</v>
      </c>
      <c r="F265" t="s">
        <v>448</v>
      </c>
      <c r="G265">
        <f>School_Listing[[#This Row],[School Code]]</f>
        <v>73</v>
      </c>
    </row>
    <row r="266" spans="1:7" hidden="1" x14ac:dyDescent="0.25">
      <c r="A266">
        <v>180</v>
      </c>
      <c r="B266" t="s">
        <v>439</v>
      </c>
      <c r="C266">
        <f>School_Listing[[#This Row],[System Code]]</f>
        <v>180</v>
      </c>
      <c r="D266">
        <v>74</v>
      </c>
      <c r="E266" t="str">
        <f>School_Listing[[#This Row],[System Code]]&amp;School_Listing[[#This Row],[School Code]]</f>
        <v>18074</v>
      </c>
      <c r="F266" t="s">
        <v>449</v>
      </c>
      <c r="G266">
        <f>School_Listing[[#This Row],[School Code]]</f>
        <v>74</v>
      </c>
    </row>
    <row r="267" spans="1:7" hidden="1" x14ac:dyDescent="0.25">
      <c r="A267">
        <v>180</v>
      </c>
      <c r="B267" t="s">
        <v>439</v>
      </c>
      <c r="C267">
        <f>School_Listing[[#This Row],[System Code]]</f>
        <v>180</v>
      </c>
      <c r="D267">
        <v>79</v>
      </c>
      <c r="E267" t="str">
        <f>School_Listing[[#This Row],[System Code]]&amp;School_Listing[[#This Row],[School Code]]</f>
        <v>18079</v>
      </c>
      <c r="F267" t="s">
        <v>450</v>
      </c>
      <c r="G267">
        <f>School_Listing[[#This Row],[School Code]]</f>
        <v>79</v>
      </c>
    </row>
    <row r="268" spans="1:7" hidden="1" x14ac:dyDescent="0.25">
      <c r="A268">
        <v>180</v>
      </c>
      <c r="B268" t="s">
        <v>439</v>
      </c>
      <c r="C268">
        <f>School_Listing[[#This Row],[System Code]]</f>
        <v>180</v>
      </c>
      <c r="D268">
        <v>85</v>
      </c>
      <c r="E268" t="str">
        <f>School_Listing[[#This Row],[System Code]]&amp;School_Listing[[#This Row],[School Code]]</f>
        <v>18085</v>
      </c>
      <c r="F268" t="s">
        <v>451</v>
      </c>
      <c r="G268">
        <f>School_Listing[[#This Row],[School Code]]</f>
        <v>85</v>
      </c>
    </row>
    <row r="269" spans="1:7" hidden="1" x14ac:dyDescent="0.25">
      <c r="A269">
        <v>190</v>
      </c>
      <c r="B269" t="s">
        <v>452</v>
      </c>
      <c r="C269">
        <f>School_Listing[[#This Row],[System Code]]</f>
        <v>190</v>
      </c>
      <c r="D269">
        <v>1</v>
      </c>
      <c r="E269" t="str">
        <f>School_Listing[[#This Row],[System Code]]&amp;School_Listing[[#This Row],[School Code]]</f>
        <v>1901</v>
      </c>
      <c r="F269" t="s">
        <v>453</v>
      </c>
      <c r="G269">
        <f>School_Listing[[#This Row],[School Code]]</f>
        <v>1</v>
      </c>
    </row>
    <row r="270" spans="1:7" hidden="1" x14ac:dyDescent="0.25">
      <c r="A270">
        <v>190</v>
      </c>
      <c r="B270" t="s">
        <v>452</v>
      </c>
      <c r="C270">
        <f>School_Listing[[#This Row],[System Code]]</f>
        <v>190</v>
      </c>
      <c r="D270">
        <v>5</v>
      </c>
      <c r="E270" t="str">
        <f>School_Listing[[#This Row],[System Code]]&amp;School_Listing[[#This Row],[School Code]]</f>
        <v>1905</v>
      </c>
      <c r="F270" t="s">
        <v>454</v>
      </c>
      <c r="G270">
        <f>School_Listing[[#This Row],[School Code]]</f>
        <v>5</v>
      </c>
    </row>
    <row r="271" spans="1:7" hidden="1" x14ac:dyDescent="0.25">
      <c r="A271">
        <v>190</v>
      </c>
      <c r="B271" t="s">
        <v>452</v>
      </c>
      <c r="C271">
        <f>School_Listing[[#This Row],[System Code]]</f>
        <v>190</v>
      </c>
      <c r="D271">
        <v>10</v>
      </c>
      <c r="E271" t="str">
        <f>School_Listing[[#This Row],[System Code]]&amp;School_Listing[[#This Row],[School Code]]</f>
        <v>19010</v>
      </c>
      <c r="F271" t="s">
        <v>455</v>
      </c>
      <c r="G271">
        <f>School_Listing[[#This Row],[School Code]]</f>
        <v>10</v>
      </c>
    </row>
    <row r="272" spans="1:7" hidden="1" x14ac:dyDescent="0.25">
      <c r="A272">
        <v>190</v>
      </c>
      <c r="B272" t="s">
        <v>452</v>
      </c>
      <c r="C272">
        <f>School_Listing[[#This Row],[System Code]]</f>
        <v>190</v>
      </c>
      <c r="D272">
        <v>15</v>
      </c>
      <c r="E272" t="str">
        <f>School_Listing[[#This Row],[System Code]]&amp;School_Listing[[#This Row],[School Code]]</f>
        <v>19015</v>
      </c>
      <c r="F272" t="s">
        <v>456</v>
      </c>
      <c r="G272">
        <f>School_Listing[[#This Row],[School Code]]</f>
        <v>15</v>
      </c>
    </row>
    <row r="273" spans="1:7" hidden="1" x14ac:dyDescent="0.25">
      <c r="A273">
        <v>190</v>
      </c>
      <c r="B273" t="s">
        <v>452</v>
      </c>
      <c r="C273">
        <f>School_Listing[[#This Row],[System Code]]</f>
        <v>190</v>
      </c>
      <c r="D273">
        <v>20</v>
      </c>
      <c r="E273" t="str">
        <f>School_Listing[[#This Row],[System Code]]&amp;School_Listing[[#This Row],[School Code]]</f>
        <v>19020</v>
      </c>
      <c r="F273" t="s">
        <v>457</v>
      </c>
      <c r="G273">
        <f>School_Listing[[#This Row],[School Code]]</f>
        <v>20</v>
      </c>
    </row>
    <row r="274" spans="1:7" hidden="1" x14ac:dyDescent="0.25">
      <c r="A274">
        <v>190</v>
      </c>
      <c r="B274" t="s">
        <v>452</v>
      </c>
      <c r="C274">
        <f>School_Listing[[#This Row],[System Code]]</f>
        <v>190</v>
      </c>
      <c r="D274">
        <v>23</v>
      </c>
      <c r="E274" t="str">
        <f>School_Listing[[#This Row],[System Code]]&amp;School_Listing[[#This Row],[School Code]]</f>
        <v>19023</v>
      </c>
      <c r="F274" t="s">
        <v>458</v>
      </c>
      <c r="G274">
        <f>School_Listing[[#This Row],[School Code]]</f>
        <v>23</v>
      </c>
    </row>
    <row r="275" spans="1:7" hidden="1" x14ac:dyDescent="0.25">
      <c r="A275">
        <v>190</v>
      </c>
      <c r="B275" t="s">
        <v>452</v>
      </c>
      <c r="C275">
        <f>School_Listing[[#This Row],[System Code]]</f>
        <v>190</v>
      </c>
      <c r="D275">
        <v>25</v>
      </c>
      <c r="E275" t="str">
        <f>School_Listing[[#This Row],[System Code]]&amp;School_Listing[[#This Row],[School Code]]</f>
        <v>19025</v>
      </c>
      <c r="F275" t="s">
        <v>459</v>
      </c>
      <c r="G275">
        <f>School_Listing[[#This Row],[School Code]]</f>
        <v>25</v>
      </c>
    </row>
    <row r="276" spans="1:7" hidden="1" x14ac:dyDescent="0.25">
      <c r="A276">
        <v>190</v>
      </c>
      <c r="B276" t="s">
        <v>452</v>
      </c>
      <c r="C276">
        <f>School_Listing[[#This Row],[System Code]]</f>
        <v>190</v>
      </c>
      <c r="D276">
        <v>8015</v>
      </c>
      <c r="E276" t="str">
        <f>School_Listing[[#This Row],[System Code]]&amp;School_Listing[[#This Row],[School Code]]</f>
        <v>1908015</v>
      </c>
      <c r="F276" t="s">
        <v>1987</v>
      </c>
      <c r="G276">
        <f>School_Listing[[#This Row],[School Code]]</f>
        <v>8015</v>
      </c>
    </row>
    <row r="277" spans="1:7" hidden="1" x14ac:dyDescent="0.25">
      <c r="A277">
        <v>190</v>
      </c>
      <c r="B277" t="s">
        <v>452</v>
      </c>
      <c r="C277">
        <f>School_Listing[[#This Row],[System Code]]</f>
        <v>190</v>
      </c>
      <c r="D277">
        <v>40</v>
      </c>
      <c r="E277" t="str">
        <f>School_Listing[[#This Row],[System Code]]&amp;School_Listing[[#This Row],[School Code]]</f>
        <v>19040</v>
      </c>
      <c r="F277" t="s">
        <v>460</v>
      </c>
      <c r="G277">
        <f>School_Listing[[#This Row],[School Code]]</f>
        <v>40</v>
      </c>
    </row>
    <row r="278" spans="1:7" hidden="1" x14ac:dyDescent="0.25">
      <c r="A278">
        <v>190</v>
      </c>
      <c r="B278" t="s">
        <v>452</v>
      </c>
      <c r="C278">
        <f>School_Listing[[#This Row],[System Code]]</f>
        <v>190</v>
      </c>
      <c r="D278">
        <v>45</v>
      </c>
      <c r="E278" t="str">
        <f>School_Listing[[#This Row],[System Code]]&amp;School_Listing[[#This Row],[School Code]]</f>
        <v>19045</v>
      </c>
      <c r="F278" t="s">
        <v>461</v>
      </c>
      <c r="G278">
        <f>School_Listing[[#This Row],[School Code]]</f>
        <v>45</v>
      </c>
    </row>
    <row r="279" spans="1:7" hidden="1" x14ac:dyDescent="0.25">
      <c r="A279">
        <v>190</v>
      </c>
      <c r="B279" t="s">
        <v>452</v>
      </c>
      <c r="C279">
        <f>School_Listing[[#This Row],[System Code]]</f>
        <v>190</v>
      </c>
      <c r="D279">
        <v>7005</v>
      </c>
      <c r="E279" t="str">
        <f>School_Listing[[#This Row],[System Code]]&amp;School_Listing[[#This Row],[School Code]]</f>
        <v>1907005</v>
      </c>
      <c r="F279" t="s">
        <v>1988</v>
      </c>
      <c r="G279">
        <f>School_Listing[[#This Row],[School Code]]</f>
        <v>7005</v>
      </c>
    </row>
    <row r="280" spans="1:7" hidden="1" x14ac:dyDescent="0.25">
      <c r="A280">
        <v>190</v>
      </c>
      <c r="B280" t="s">
        <v>452</v>
      </c>
      <c r="C280">
        <f>School_Listing[[#This Row],[System Code]]</f>
        <v>190</v>
      </c>
      <c r="D280">
        <v>82</v>
      </c>
      <c r="E280" t="str">
        <f>School_Listing[[#This Row],[System Code]]&amp;School_Listing[[#This Row],[School Code]]</f>
        <v>19082</v>
      </c>
      <c r="F280" t="s">
        <v>462</v>
      </c>
      <c r="G280">
        <f>School_Listing[[#This Row],[School Code]]</f>
        <v>82</v>
      </c>
    </row>
    <row r="281" spans="1:7" hidden="1" x14ac:dyDescent="0.25">
      <c r="A281">
        <v>190</v>
      </c>
      <c r="B281" t="s">
        <v>452</v>
      </c>
      <c r="C281">
        <f>School_Listing[[#This Row],[System Code]]</f>
        <v>190</v>
      </c>
      <c r="D281">
        <v>77</v>
      </c>
      <c r="E281" t="str">
        <f>School_Listing[[#This Row],[System Code]]&amp;School_Listing[[#This Row],[School Code]]</f>
        <v>19077</v>
      </c>
      <c r="F281" t="s">
        <v>463</v>
      </c>
      <c r="G281">
        <f>School_Listing[[#This Row],[School Code]]</f>
        <v>77</v>
      </c>
    </row>
    <row r="282" spans="1:7" hidden="1" x14ac:dyDescent="0.25">
      <c r="A282">
        <v>190</v>
      </c>
      <c r="B282" t="s">
        <v>452</v>
      </c>
      <c r="C282">
        <f>School_Listing[[#This Row],[System Code]]</f>
        <v>190</v>
      </c>
      <c r="D282">
        <v>670</v>
      </c>
      <c r="E282" t="str">
        <f>School_Listing[[#This Row],[System Code]]&amp;School_Listing[[#This Row],[School Code]]</f>
        <v>190670</v>
      </c>
      <c r="F282" t="s">
        <v>464</v>
      </c>
      <c r="G282">
        <f>School_Listing[[#This Row],[School Code]]</f>
        <v>670</v>
      </c>
    </row>
    <row r="283" spans="1:7" hidden="1" x14ac:dyDescent="0.25">
      <c r="A283">
        <v>190</v>
      </c>
      <c r="B283" t="s">
        <v>452</v>
      </c>
      <c r="C283">
        <f>School_Listing[[#This Row],[System Code]]</f>
        <v>190</v>
      </c>
      <c r="D283">
        <v>7020</v>
      </c>
      <c r="E283" t="str">
        <f>School_Listing[[#This Row],[System Code]]&amp;School_Listing[[#This Row],[School Code]]</f>
        <v>1907020</v>
      </c>
      <c r="F283" t="s">
        <v>1989</v>
      </c>
      <c r="G283">
        <f>School_Listing[[#This Row],[School Code]]</f>
        <v>7020</v>
      </c>
    </row>
    <row r="284" spans="1:7" hidden="1" x14ac:dyDescent="0.25">
      <c r="A284">
        <v>190</v>
      </c>
      <c r="B284" t="s">
        <v>452</v>
      </c>
      <c r="C284">
        <f>School_Listing[[#This Row],[System Code]]</f>
        <v>190</v>
      </c>
      <c r="D284">
        <v>105</v>
      </c>
      <c r="E284" t="str">
        <f>School_Listing[[#This Row],[System Code]]&amp;School_Listing[[#This Row],[School Code]]</f>
        <v>190105</v>
      </c>
      <c r="F284" t="s">
        <v>465</v>
      </c>
      <c r="G284">
        <f>School_Listing[[#This Row],[School Code]]</f>
        <v>105</v>
      </c>
    </row>
    <row r="285" spans="1:7" hidden="1" x14ac:dyDescent="0.25">
      <c r="A285">
        <v>190</v>
      </c>
      <c r="B285" t="s">
        <v>452</v>
      </c>
      <c r="C285">
        <f>School_Listing[[#This Row],[System Code]]</f>
        <v>190</v>
      </c>
      <c r="D285">
        <v>110</v>
      </c>
      <c r="E285" t="str">
        <f>School_Listing[[#This Row],[System Code]]&amp;School_Listing[[#This Row],[School Code]]</f>
        <v>190110</v>
      </c>
      <c r="F285" t="s">
        <v>466</v>
      </c>
      <c r="G285">
        <f>School_Listing[[#This Row],[School Code]]</f>
        <v>110</v>
      </c>
    </row>
    <row r="286" spans="1:7" hidden="1" x14ac:dyDescent="0.25">
      <c r="A286">
        <v>190</v>
      </c>
      <c r="B286" t="s">
        <v>452</v>
      </c>
      <c r="C286">
        <f>School_Listing[[#This Row],[System Code]]</f>
        <v>190</v>
      </c>
      <c r="D286">
        <v>120</v>
      </c>
      <c r="E286" t="str">
        <f>School_Listing[[#This Row],[System Code]]&amp;School_Listing[[#This Row],[School Code]]</f>
        <v>190120</v>
      </c>
      <c r="F286" t="s">
        <v>467</v>
      </c>
      <c r="G286">
        <f>School_Listing[[#This Row],[School Code]]</f>
        <v>120</v>
      </c>
    </row>
    <row r="287" spans="1:7" hidden="1" x14ac:dyDescent="0.25">
      <c r="A287">
        <v>190</v>
      </c>
      <c r="B287" t="s">
        <v>452</v>
      </c>
      <c r="C287">
        <f>School_Listing[[#This Row],[System Code]]</f>
        <v>190</v>
      </c>
      <c r="D287">
        <v>130</v>
      </c>
      <c r="E287" t="str">
        <f>School_Listing[[#This Row],[System Code]]&amp;School_Listing[[#This Row],[School Code]]</f>
        <v>190130</v>
      </c>
      <c r="F287" t="s">
        <v>468</v>
      </c>
      <c r="G287">
        <f>School_Listing[[#This Row],[School Code]]</f>
        <v>130</v>
      </c>
    </row>
    <row r="288" spans="1:7" hidden="1" x14ac:dyDescent="0.25">
      <c r="A288">
        <v>190</v>
      </c>
      <c r="B288" t="s">
        <v>452</v>
      </c>
      <c r="C288">
        <f>School_Listing[[#This Row],[System Code]]</f>
        <v>190</v>
      </c>
      <c r="D288">
        <v>443</v>
      </c>
      <c r="E288" t="str">
        <f>School_Listing[[#This Row],[System Code]]&amp;School_Listing[[#This Row],[School Code]]</f>
        <v>190443</v>
      </c>
      <c r="F288" t="s">
        <v>469</v>
      </c>
      <c r="G288">
        <f>School_Listing[[#This Row],[School Code]]</f>
        <v>443</v>
      </c>
    </row>
    <row r="289" spans="1:7" hidden="1" x14ac:dyDescent="0.25">
      <c r="A289">
        <v>190</v>
      </c>
      <c r="B289" t="s">
        <v>452</v>
      </c>
      <c r="C289">
        <f>School_Listing[[#This Row],[System Code]]</f>
        <v>190</v>
      </c>
      <c r="D289">
        <v>145</v>
      </c>
      <c r="E289" t="str">
        <f>School_Listing[[#This Row],[System Code]]&amp;School_Listing[[#This Row],[School Code]]</f>
        <v>190145</v>
      </c>
      <c r="F289" t="s">
        <v>470</v>
      </c>
      <c r="G289">
        <f>School_Listing[[#This Row],[School Code]]</f>
        <v>145</v>
      </c>
    </row>
    <row r="290" spans="1:7" hidden="1" x14ac:dyDescent="0.25">
      <c r="A290">
        <v>190</v>
      </c>
      <c r="B290" t="s">
        <v>452</v>
      </c>
      <c r="C290">
        <f>School_Listing[[#This Row],[System Code]]</f>
        <v>190</v>
      </c>
      <c r="D290">
        <v>148</v>
      </c>
      <c r="E290" t="str">
        <f>School_Listing[[#This Row],[System Code]]&amp;School_Listing[[#This Row],[School Code]]</f>
        <v>190148</v>
      </c>
      <c r="F290" t="s">
        <v>471</v>
      </c>
      <c r="G290">
        <f>School_Listing[[#This Row],[School Code]]</f>
        <v>148</v>
      </c>
    </row>
    <row r="291" spans="1:7" hidden="1" x14ac:dyDescent="0.25">
      <c r="A291">
        <v>190</v>
      </c>
      <c r="B291" t="s">
        <v>452</v>
      </c>
      <c r="C291">
        <f>School_Listing[[#This Row],[System Code]]</f>
        <v>190</v>
      </c>
      <c r="D291">
        <v>150</v>
      </c>
      <c r="E291" t="str">
        <f>School_Listing[[#This Row],[System Code]]&amp;School_Listing[[#This Row],[School Code]]</f>
        <v>190150</v>
      </c>
      <c r="F291" t="s">
        <v>472</v>
      </c>
      <c r="G291">
        <f>School_Listing[[#This Row],[School Code]]</f>
        <v>150</v>
      </c>
    </row>
    <row r="292" spans="1:7" hidden="1" x14ac:dyDescent="0.25">
      <c r="A292">
        <v>190</v>
      </c>
      <c r="B292" t="s">
        <v>452</v>
      </c>
      <c r="C292">
        <f>School_Listing[[#This Row],[System Code]]</f>
        <v>190</v>
      </c>
      <c r="D292">
        <v>160</v>
      </c>
      <c r="E292" t="str">
        <f>School_Listing[[#This Row],[System Code]]&amp;School_Listing[[#This Row],[School Code]]</f>
        <v>190160</v>
      </c>
      <c r="F292" t="s">
        <v>473</v>
      </c>
      <c r="G292">
        <f>School_Listing[[#This Row],[School Code]]</f>
        <v>160</v>
      </c>
    </row>
    <row r="293" spans="1:7" hidden="1" x14ac:dyDescent="0.25">
      <c r="A293">
        <v>190</v>
      </c>
      <c r="B293" t="s">
        <v>452</v>
      </c>
      <c r="C293">
        <f>School_Listing[[#This Row],[System Code]]</f>
        <v>190</v>
      </c>
      <c r="D293">
        <v>165</v>
      </c>
      <c r="E293" t="str">
        <f>School_Listing[[#This Row],[System Code]]&amp;School_Listing[[#This Row],[School Code]]</f>
        <v>190165</v>
      </c>
      <c r="F293" t="s">
        <v>474</v>
      </c>
      <c r="G293">
        <f>School_Listing[[#This Row],[School Code]]</f>
        <v>165</v>
      </c>
    </row>
    <row r="294" spans="1:7" hidden="1" x14ac:dyDescent="0.25">
      <c r="A294">
        <v>190</v>
      </c>
      <c r="B294" t="s">
        <v>452</v>
      </c>
      <c r="C294">
        <f>School_Listing[[#This Row],[System Code]]</f>
        <v>190</v>
      </c>
      <c r="D294">
        <v>175</v>
      </c>
      <c r="E294" t="str">
        <f>School_Listing[[#This Row],[System Code]]&amp;School_Listing[[#This Row],[School Code]]</f>
        <v>190175</v>
      </c>
      <c r="F294" t="s">
        <v>475</v>
      </c>
      <c r="G294">
        <f>School_Listing[[#This Row],[School Code]]</f>
        <v>175</v>
      </c>
    </row>
    <row r="295" spans="1:7" hidden="1" x14ac:dyDescent="0.25">
      <c r="A295">
        <v>190</v>
      </c>
      <c r="B295" t="s">
        <v>452</v>
      </c>
      <c r="C295">
        <f>School_Listing[[#This Row],[System Code]]</f>
        <v>190</v>
      </c>
      <c r="D295">
        <v>180</v>
      </c>
      <c r="E295" t="str">
        <f>School_Listing[[#This Row],[System Code]]&amp;School_Listing[[#This Row],[School Code]]</f>
        <v>190180</v>
      </c>
      <c r="F295" t="s">
        <v>476</v>
      </c>
      <c r="G295">
        <f>School_Listing[[#This Row],[School Code]]</f>
        <v>180</v>
      </c>
    </row>
    <row r="296" spans="1:7" hidden="1" x14ac:dyDescent="0.25">
      <c r="A296">
        <v>190</v>
      </c>
      <c r="B296" t="s">
        <v>452</v>
      </c>
      <c r="C296">
        <f>School_Listing[[#This Row],[System Code]]</f>
        <v>190</v>
      </c>
      <c r="D296">
        <v>190</v>
      </c>
      <c r="E296" t="str">
        <f>School_Listing[[#This Row],[System Code]]&amp;School_Listing[[#This Row],[School Code]]</f>
        <v>190190</v>
      </c>
      <c r="F296" t="s">
        <v>477</v>
      </c>
      <c r="G296">
        <f>School_Listing[[#This Row],[School Code]]</f>
        <v>190</v>
      </c>
    </row>
    <row r="297" spans="1:7" hidden="1" x14ac:dyDescent="0.25">
      <c r="A297">
        <v>190</v>
      </c>
      <c r="B297" t="s">
        <v>452</v>
      </c>
      <c r="C297">
        <f>School_Listing[[#This Row],[System Code]]</f>
        <v>190</v>
      </c>
      <c r="D297">
        <v>185</v>
      </c>
      <c r="E297" t="str">
        <f>School_Listing[[#This Row],[System Code]]&amp;School_Listing[[#This Row],[School Code]]</f>
        <v>190185</v>
      </c>
      <c r="F297" t="s">
        <v>478</v>
      </c>
      <c r="G297">
        <f>School_Listing[[#This Row],[School Code]]</f>
        <v>185</v>
      </c>
    </row>
    <row r="298" spans="1:7" hidden="1" x14ac:dyDescent="0.25">
      <c r="A298">
        <v>190</v>
      </c>
      <c r="B298" t="s">
        <v>452</v>
      </c>
      <c r="C298">
        <f>School_Listing[[#This Row],[System Code]]</f>
        <v>190</v>
      </c>
      <c r="D298">
        <v>115</v>
      </c>
      <c r="E298" t="str">
        <f>School_Listing[[#This Row],[System Code]]&amp;School_Listing[[#This Row],[School Code]]</f>
        <v>190115</v>
      </c>
      <c r="F298" t="s">
        <v>1990</v>
      </c>
      <c r="G298">
        <f>School_Listing[[#This Row],[School Code]]</f>
        <v>115</v>
      </c>
    </row>
    <row r="299" spans="1:7" hidden="1" x14ac:dyDescent="0.25">
      <c r="A299">
        <v>190</v>
      </c>
      <c r="B299" t="s">
        <v>452</v>
      </c>
      <c r="C299">
        <f>School_Listing[[#This Row],[System Code]]</f>
        <v>190</v>
      </c>
      <c r="D299">
        <v>195</v>
      </c>
      <c r="E299" t="str">
        <f>School_Listing[[#This Row],[System Code]]&amp;School_Listing[[#This Row],[School Code]]</f>
        <v>190195</v>
      </c>
      <c r="F299" t="s">
        <v>214</v>
      </c>
      <c r="G299">
        <f>School_Listing[[#This Row],[School Code]]</f>
        <v>195</v>
      </c>
    </row>
    <row r="300" spans="1:7" hidden="1" x14ac:dyDescent="0.25">
      <c r="A300">
        <v>190</v>
      </c>
      <c r="B300" t="s">
        <v>452</v>
      </c>
      <c r="C300">
        <f>School_Listing[[#This Row],[System Code]]</f>
        <v>190</v>
      </c>
      <c r="D300">
        <v>437</v>
      </c>
      <c r="E300" t="str">
        <f>School_Listing[[#This Row],[System Code]]&amp;School_Listing[[#This Row],[School Code]]</f>
        <v>190437</v>
      </c>
      <c r="F300" t="s">
        <v>1991</v>
      </c>
      <c r="G300">
        <f>School_Listing[[#This Row],[School Code]]</f>
        <v>437</v>
      </c>
    </row>
    <row r="301" spans="1:7" hidden="1" x14ac:dyDescent="0.25">
      <c r="A301">
        <v>190</v>
      </c>
      <c r="B301" t="s">
        <v>452</v>
      </c>
      <c r="C301">
        <f>School_Listing[[#This Row],[System Code]]</f>
        <v>190</v>
      </c>
      <c r="D301">
        <v>8009</v>
      </c>
      <c r="E301" t="str">
        <f>School_Listing[[#This Row],[System Code]]&amp;School_Listing[[#This Row],[School Code]]</f>
        <v>1908009</v>
      </c>
      <c r="F301" t="s">
        <v>479</v>
      </c>
      <c r="G301">
        <f>School_Listing[[#This Row],[School Code]]</f>
        <v>8009</v>
      </c>
    </row>
    <row r="302" spans="1:7" hidden="1" x14ac:dyDescent="0.25">
      <c r="A302">
        <v>190</v>
      </c>
      <c r="B302" t="s">
        <v>452</v>
      </c>
      <c r="C302">
        <f>School_Listing[[#This Row],[System Code]]</f>
        <v>190</v>
      </c>
      <c r="D302">
        <v>203</v>
      </c>
      <c r="E302" t="str">
        <f>School_Listing[[#This Row],[System Code]]&amp;School_Listing[[#This Row],[School Code]]</f>
        <v>190203</v>
      </c>
      <c r="F302" t="s">
        <v>480</v>
      </c>
      <c r="G302">
        <f>School_Listing[[#This Row],[School Code]]</f>
        <v>203</v>
      </c>
    </row>
    <row r="303" spans="1:7" hidden="1" x14ac:dyDescent="0.25">
      <c r="A303">
        <v>190</v>
      </c>
      <c r="B303" t="s">
        <v>452</v>
      </c>
      <c r="C303">
        <f>School_Listing[[#This Row],[System Code]]</f>
        <v>190</v>
      </c>
      <c r="D303">
        <v>296</v>
      </c>
      <c r="E303" t="str">
        <f>School_Listing[[#This Row],[System Code]]&amp;School_Listing[[#This Row],[School Code]]</f>
        <v>190296</v>
      </c>
      <c r="F303" t="s">
        <v>481</v>
      </c>
      <c r="G303">
        <f>School_Listing[[#This Row],[School Code]]</f>
        <v>296</v>
      </c>
    </row>
    <row r="304" spans="1:7" hidden="1" x14ac:dyDescent="0.25">
      <c r="A304">
        <v>190</v>
      </c>
      <c r="B304" t="s">
        <v>452</v>
      </c>
      <c r="C304">
        <f>School_Listing[[#This Row],[System Code]]</f>
        <v>190</v>
      </c>
      <c r="D304">
        <v>8060</v>
      </c>
      <c r="E304" t="str">
        <f>School_Listing[[#This Row],[System Code]]&amp;School_Listing[[#This Row],[School Code]]</f>
        <v>1908060</v>
      </c>
      <c r="F304" t="s">
        <v>482</v>
      </c>
      <c r="G304">
        <f>School_Listing[[#This Row],[School Code]]</f>
        <v>8060</v>
      </c>
    </row>
    <row r="305" spans="1:7" hidden="1" x14ac:dyDescent="0.25">
      <c r="A305">
        <v>190</v>
      </c>
      <c r="B305" t="s">
        <v>452</v>
      </c>
      <c r="C305">
        <f>School_Listing[[#This Row],[System Code]]</f>
        <v>190</v>
      </c>
      <c r="D305">
        <v>220</v>
      </c>
      <c r="E305" t="str">
        <f>School_Listing[[#This Row],[System Code]]&amp;School_Listing[[#This Row],[School Code]]</f>
        <v>190220</v>
      </c>
      <c r="F305" t="s">
        <v>483</v>
      </c>
      <c r="G305">
        <f>School_Listing[[#This Row],[School Code]]</f>
        <v>220</v>
      </c>
    </row>
    <row r="306" spans="1:7" hidden="1" x14ac:dyDescent="0.25">
      <c r="A306">
        <v>190</v>
      </c>
      <c r="B306" t="s">
        <v>452</v>
      </c>
      <c r="C306">
        <f>School_Listing[[#This Row],[System Code]]</f>
        <v>190</v>
      </c>
      <c r="D306">
        <v>235</v>
      </c>
      <c r="E306" t="str">
        <f>School_Listing[[#This Row],[System Code]]&amp;School_Listing[[#This Row],[School Code]]</f>
        <v>190235</v>
      </c>
      <c r="F306" t="s">
        <v>484</v>
      </c>
      <c r="G306">
        <f>School_Listing[[#This Row],[School Code]]</f>
        <v>235</v>
      </c>
    </row>
    <row r="307" spans="1:7" hidden="1" x14ac:dyDescent="0.25">
      <c r="A307">
        <v>190</v>
      </c>
      <c r="B307" t="s">
        <v>452</v>
      </c>
      <c r="C307">
        <f>School_Listing[[#This Row],[System Code]]</f>
        <v>190</v>
      </c>
      <c r="D307">
        <v>240</v>
      </c>
      <c r="E307" t="str">
        <f>School_Listing[[#This Row],[System Code]]&amp;School_Listing[[#This Row],[School Code]]</f>
        <v>190240</v>
      </c>
      <c r="F307" t="s">
        <v>485</v>
      </c>
      <c r="G307">
        <f>School_Listing[[#This Row],[School Code]]</f>
        <v>240</v>
      </c>
    </row>
    <row r="308" spans="1:7" hidden="1" x14ac:dyDescent="0.25">
      <c r="A308">
        <v>190</v>
      </c>
      <c r="B308" t="s">
        <v>452</v>
      </c>
      <c r="C308">
        <f>School_Listing[[#This Row],[System Code]]</f>
        <v>190</v>
      </c>
      <c r="D308">
        <v>245</v>
      </c>
      <c r="E308" t="str">
        <f>School_Listing[[#This Row],[System Code]]&amp;School_Listing[[#This Row],[School Code]]</f>
        <v>190245</v>
      </c>
      <c r="F308" t="s">
        <v>486</v>
      </c>
      <c r="G308">
        <f>School_Listing[[#This Row],[School Code]]</f>
        <v>245</v>
      </c>
    </row>
    <row r="309" spans="1:7" hidden="1" x14ac:dyDescent="0.25">
      <c r="A309">
        <v>190</v>
      </c>
      <c r="B309" t="s">
        <v>452</v>
      </c>
      <c r="C309">
        <f>School_Listing[[#This Row],[System Code]]</f>
        <v>190</v>
      </c>
      <c r="D309">
        <v>250</v>
      </c>
      <c r="E309" t="str">
        <f>School_Listing[[#This Row],[System Code]]&amp;School_Listing[[#This Row],[School Code]]</f>
        <v>190250</v>
      </c>
      <c r="F309" t="s">
        <v>487</v>
      </c>
      <c r="G309">
        <f>School_Listing[[#This Row],[School Code]]</f>
        <v>250</v>
      </c>
    </row>
    <row r="310" spans="1:7" hidden="1" x14ac:dyDescent="0.25">
      <c r="A310">
        <v>190</v>
      </c>
      <c r="B310" t="s">
        <v>452</v>
      </c>
      <c r="C310">
        <f>School_Listing[[#This Row],[System Code]]</f>
        <v>190</v>
      </c>
      <c r="D310">
        <v>255</v>
      </c>
      <c r="E310" t="str">
        <f>School_Listing[[#This Row],[System Code]]&amp;School_Listing[[#This Row],[School Code]]</f>
        <v>190255</v>
      </c>
      <c r="F310" t="s">
        <v>488</v>
      </c>
      <c r="G310">
        <f>School_Listing[[#This Row],[School Code]]</f>
        <v>255</v>
      </c>
    </row>
    <row r="311" spans="1:7" hidden="1" x14ac:dyDescent="0.25">
      <c r="A311">
        <v>190</v>
      </c>
      <c r="B311" t="s">
        <v>452</v>
      </c>
      <c r="C311">
        <f>School_Listing[[#This Row],[System Code]]</f>
        <v>190</v>
      </c>
      <c r="D311">
        <v>265</v>
      </c>
      <c r="E311" t="str">
        <f>School_Listing[[#This Row],[System Code]]&amp;School_Listing[[#This Row],[School Code]]</f>
        <v>190265</v>
      </c>
      <c r="F311" t="s">
        <v>489</v>
      </c>
      <c r="G311">
        <f>School_Listing[[#This Row],[School Code]]</f>
        <v>265</v>
      </c>
    </row>
    <row r="312" spans="1:7" hidden="1" x14ac:dyDescent="0.25">
      <c r="A312">
        <v>190</v>
      </c>
      <c r="B312" t="s">
        <v>452</v>
      </c>
      <c r="C312">
        <f>School_Listing[[#This Row],[System Code]]</f>
        <v>190</v>
      </c>
      <c r="D312">
        <v>270</v>
      </c>
      <c r="E312" t="str">
        <f>School_Listing[[#This Row],[System Code]]&amp;School_Listing[[#This Row],[School Code]]</f>
        <v>190270</v>
      </c>
      <c r="F312" t="s">
        <v>490</v>
      </c>
      <c r="G312">
        <f>School_Listing[[#This Row],[School Code]]</f>
        <v>270</v>
      </c>
    </row>
    <row r="313" spans="1:7" hidden="1" x14ac:dyDescent="0.25">
      <c r="A313">
        <v>190</v>
      </c>
      <c r="B313" t="s">
        <v>452</v>
      </c>
      <c r="C313">
        <f>School_Listing[[#This Row],[System Code]]</f>
        <v>190</v>
      </c>
      <c r="D313">
        <v>275</v>
      </c>
      <c r="E313" t="str">
        <f>School_Listing[[#This Row],[System Code]]&amp;School_Listing[[#This Row],[School Code]]</f>
        <v>190275</v>
      </c>
      <c r="F313" t="s">
        <v>491</v>
      </c>
      <c r="G313">
        <f>School_Listing[[#This Row],[School Code]]</f>
        <v>275</v>
      </c>
    </row>
    <row r="314" spans="1:7" hidden="1" x14ac:dyDescent="0.25">
      <c r="A314">
        <v>190</v>
      </c>
      <c r="B314" t="s">
        <v>452</v>
      </c>
      <c r="C314">
        <f>School_Listing[[#This Row],[System Code]]</f>
        <v>190</v>
      </c>
      <c r="D314">
        <v>280</v>
      </c>
      <c r="E314" t="str">
        <f>School_Listing[[#This Row],[System Code]]&amp;School_Listing[[#This Row],[School Code]]</f>
        <v>190280</v>
      </c>
      <c r="F314" t="s">
        <v>492</v>
      </c>
      <c r="G314">
        <f>School_Listing[[#This Row],[School Code]]</f>
        <v>280</v>
      </c>
    </row>
    <row r="315" spans="1:7" hidden="1" x14ac:dyDescent="0.25">
      <c r="A315">
        <v>190</v>
      </c>
      <c r="B315" t="s">
        <v>452</v>
      </c>
      <c r="C315">
        <f>School_Listing[[#This Row],[System Code]]</f>
        <v>190</v>
      </c>
      <c r="D315">
        <v>290</v>
      </c>
      <c r="E315" t="str">
        <f>School_Listing[[#This Row],[System Code]]&amp;School_Listing[[#This Row],[School Code]]</f>
        <v>190290</v>
      </c>
      <c r="F315" t="s">
        <v>493</v>
      </c>
      <c r="G315">
        <f>School_Listing[[#This Row],[School Code]]</f>
        <v>290</v>
      </c>
    </row>
    <row r="316" spans="1:7" hidden="1" x14ac:dyDescent="0.25">
      <c r="A316">
        <v>190</v>
      </c>
      <c r="B316" t="s">
        <v>452</v>
      </c>
      <c r="C316">
        <f>School_Listing[[#This Row],[System Code]]</f>
        <v>190</v>
      </c>
      <c r="D316">
        <v>295</v>
      </c>
      <c r="E316" t="str">
        <f>School_Listing[[#This Row],[System Code]]&amp;School_Listing[[#This Row],[School Code]]</f>
        <v>190295</v>
      </c>
      <c r="F316" t="s">
        <v>494</v>
      </c>
      <c r="G316">
        <f>School_Listing[[#This Row],[School Code]]</f>
        <v>295</v>
      </c>
    </row>
    <row r="317" spans="1:7" hidden="1" x14ac:dyDescent="0.25">
      <c r="A317">
        <v>190</v>
      </c>
      <c r="B317" t="s">
        <v>452</v>
      </c>
      <c r="C317">
        <f>School_Listing[[#This Row],[System Code]]</f>
        <v>190</v>
      </c>
      <c r="D317">
        <v>300</v>
      </c>
      <c r="E317" t="str">
        <f>School_Listing[[#This Row],[System Code]]&amp;School_Listing[[#This Row],[School Code]]</f>
        <v>190300</v>
      </c>
      <c r="F317" t="s">
        <v>495</v>
      </c>
      <c r="G317">
        <f>School_Listing[[#This Row],[School Code]]</f>
        <v>300</v>
      </c>
    </row>
    <row r="318" spans="1:7" hidden="1" x14ac:dyDescent="0.25">
      <c r="A318">
        <v>190</v>
      </c>
      <c r="B318" t="s">
        <v>452</v>
      </c>
      <c r="C318">
        <f>School_Listing[[#This Row],[System Code]]</f>
        <v>190</v>
      </c>
      <c r="D318">
        <v>302</v>
      </c>
      <c r="E318" t="str">
        <f>School_Listing[[#This Row],[System Code]]&amp;School_Listing[[#This Row],[School Code]]</f>
        <v>190302</v>
      </c>
      <c r="F318" t="s">
        <v>496</v>
      </c>
      <c r="G318">
        <f>School_Listing[[#This Row],[School Code]]</f>
        <v>302</v>
      </c>
    </row>
    <row r="319" spans="1:7" hidden="1" x14ac:dyDescent="0.25">
      <c r="A319">
        <v>190</v>
      </c>
      <c r="B319" t="s">
        <v>452</v>
      </c>
      <c r="C319">
        <f>School_Listing[[#This Row],[System Code]]</f>
        <v>190</v>
      </c>
      <c r="D319">
        <v>140</v>
      </c>
      <c r="E319" t="str">
        <f>School_Listing[[#This Row],[System Code]]&amp;School_Listing[[#This Row],[School Code]]</f>
        <v>190140</v>
      </c>
      <c r="F319" t="s">
        <v>497</v>
      </c>
      <c r="G319">
        <f>School_Listing[[#This Row],[School Code]]</f>
        <v>140</v>
      </c>
    </row>
    <row r="320" spans="1:7" hidden="1" x14ac:dyDescent="0.25">
      <c r="A320">
        <v>190</v>
      </c>
      <c r="B320" t="s">
        <v>452</v>
      </c>
      <c r="C320">
        <f>School_Listing[[#This Row],[System Code]]</f>
        <v>190</v>
      </c>
      <c r="D320">
        <v>305</v>
      </c>
      <c r="E320" t="str">
        <f>School_Listing[[#This Row],[System Code]]&amp;School_Listing[[#This Row],[School Code]]</f>
        <v>190305</v>
      </c>
      <c r="F320" t="s">
        <v>498</v>
      </c>
      <c r="G320">
        <f>School_Listing[[#This Row],[School Code]]</f>
        <v>305</v>
      </c>
    </row>
    <row r="321" spans="1:7" hidden="1" x14ac:dyDescent="0.25">
      <c r="A321">
        <v>190</v>
      </c>
      <c r="B321" t="s">
        <v>452</v>
      </c>
      <c r="C321">
        <f>School_Listing[[#This Row],[System Code]]</f>
        <v>190</v>
      </c>
      <c r="D321">
        <v>310</v>
      </c>
      <c r="E321" t="str">
        <f>School_Listing[[#This Row],[System Code]]&amp;School_Listing[[#This Row],[School Code]]</f>
        <v>190310</v>
      </c>
      <c r="F321" t="s">
        <v>499</v>
      </c>
      <c r="G321">
        <f>School_Listing[[#This Row],[School Code]]</f>
        <v>310</v>
      </c>
    </row>
    <row r="322" spans="1:7" hidden="1" x14ac:dyDescent="0.25">
      <c r="A322">
        <v>190</v>
      </c>
      <c r="B322" t="s">
        <v>452</v>
      </c>
      <c r="C322">
        <f>School_Listing[[#This Row],[System Code]]</f>
        <v>190</v>
      </c>
      <c r="D322">
        <v>315</v>
      </c>
      <c r="E322" t="str">
        <f>School_Listing[[#This Row],[System Code]]&amp;School_Listing[[#This Row],[School Code]]</f>
        <v>190315</v>
      </c>
      <c r="F322" t="s">
        <v>500</v>
      </c>
      <c r="G322">
        <f>School_Listing[[#This Row],[School Code]]</f>
        <v>315</v>
      </c>
    </row>
    <row r="323" spans="1:7" hidden="1" x14ac:dyDescent="0.25">
      <c r="A323">
        <v>190</v>
      </c>
      <c r="B323" t="s">
        <v>452</v>
      </c>
      <c r="C323">
        <f>School_Listing[[#This Row],[System Code]]</f>
        <v>190</v>
      </c>
      <c r="D323">
        <v>318</v>
      </c>
      <c r="E323" t="str">
        <f>School_Listing[[#This Row],[System Code]]&amp;School_Listing[[#This Row],[School Code]]</f>
        <v>190318</v>
      </c>
      <c r="F323" t="s">
        <v>501</v>
      </c>
      <c r="G323">
        <f>School_Listing[[#This Row],[School Code]]</f>
        <v>318</v>
      </c>
    </row>
    <row r="324" spans="1:7" hidden="1" x14ac:dyDescent="0.25">
      <c r="A324">
        <v>190</v>
      </c>
      <c r="B324" t="s">
        <v>452</v>
      </c>
      <c r="C324">
        <f>School_Listing[[#This Row],[System Code]]</f>
        <v>190</v>
      </c>
      <c r="D324">
        <v>320</v>
      </c>
      <c r="E324" t="str">
        <f>School_Listing[[#This Row],[System Code]]&amp;School_Listing[[#This Row],[School Code]]</f>
        <v>190320</v>
      </c>
      <c r="F324" t="s">
        <v>502</v>
      </c>
      <c r="G324">
        <f>School_Listing[[#This Row],[School Code]]</f>
        <v>320</v>
      </c>
    </row>
    <row r="325" spans="1:7" hidden="1" x14ac:dyDescent="0.25">
      <c r="A325">
        <v>190</v>
      </c>
      <c r="B325" t="s">
        <v>452</v>
      </c>
      <c r="C325">
        <f>School_Listing[[#This Row],[System Code]]</f>
        <v>190</v>
      </c>
      <c r="D325">
        <v>327</v>
      </c>
      <c r="E325" t="str">
        <f>School_Listing[[#This Row],[System Code]]&amp;School_Listing[[#This Row],[School Code]]</f>
        <v>190327</v>
      </c>
      <c r="F325" t="s">
        <v>503</v>
      </c>
      <c r="G325">
        <f>School_Listing[[#This Row],[School Code]]</f>
        <v>327</v>
      </c>
    </row>
    <row r="326" spans="1:7" hidden="1" x14ac:dyDescent="0.25">
      <c r="A326">
        <v>190</v>
      </c>
      <c r="B326" t="s">
        <v>452</v>
      </c>
      <c r="C326">
        <f>School_Listing[[#This Row],[System Code]]</f>
        <v>190</v>
      </c>
      <c r="D326">
        <v>335</v>
      </c>
      <c r="E326" t="str">
        <f>School_Listing[[#This Row],[System Code]]&amp;School_Listing[[#This Row],[School Code]]</f>
        <v>190335</v>
      </c>
      <c r="F326" t="s">
        <v>504</v>
      </c>
      <c r="G326">
        <f>School_Listing[[#This Row],[School Code]]</f>
        <v>335</v>
      </c>
    </row>
    <row r="327" spans="1:7" hidden="1" x14ac:dyDescent="0.25">
      <c r="A327">
        <v>190</v>
      </c>
      <c r="B327" t="s">
        <v>452</v>
      </c>
      <c r="C327">
        <f>School_Listing[[#This Row],[System Code]]</f>
        <v>190</v>
      </c>
      <c r="D327">
        <v>340</v>
      </c>
      <c r="E327" t="str">
        <f>School_Listing[[#This Row],[System Code]]&amp;School_Listing[[#This Row],[School Code]]</f>
        <v>190340</v>
      </c>
      <c r="F327" t="s">
        <v>505</v>
      </c>
      <c r="G327">
        <f>School_Listing[[#This Row],[School Code]]</f>
        <v>340</v>
      </c>
    </row>
    <row r="328" spans="1:7" hidden="1" x14ac:dyDescent="0.25">
      <c r="A328">
        <v>190</v>
      </c>
      <c r="B328" t="s">
        <v>452</v>
      </c>
      <c r="C328">
        <f>School_Listing[[#This Row],[System Code]]</f>
        <v>190</v>
      </c>
      <c r="D328">
        <v>350</v>
      </c>
      <c r="E328" t="str">
        <f>School_Listing[[#This Row],[System Code]]&amp;School_Listing[[#This Row],[School Code]]</f>
        <v>190350</v>
      </c>
      <c r="F328" t="s">
        <v>506</v>
      </c>
      <c r="G328">
        <f>School_Listing[[#This Row],[School Code]]</f>
        <v>350</v>
      </c>
    </row>
    <row r="329" spans="1:7" hidden="1" x14ac:dyDescent="0.25">
      <c r="A329">
        <v>190</v>
      </c>
      <c r="B329" t="s">
        <v>452</v>
      </c>
      <c r="C329">
        <f>School_Listing[[#This Row],[System Code]]</f>
        <v>190</v>
      </c>
      <c r="D329">
        <v>355</v>
      </c>
      <c r="E329" t="str">
        <f>School_Listing[[#This Row],[System Code]]&amp;School_Listing[[#This Row],[School Code]]</f>
        <v>190355</v>
      </c>
      <c r="F329" t="s">
        <v>507</v>
      </c>
      <c r="G329">
        <f>School_Listing[[#This Row],[School Code]]</f>
        <v>355</v>
      </c>
    </row>
    <row r="330" spans="1:7" hidden="1" x14ac:dyDescent="0.25">
      <c r="A330">
        <v>190</v>
      </c>
      <c r="B330" t="s">
        <v>452</v>
      </c>
      <c r="C330">
        <f>School_Listing[[#This Row],[System Code]]</f>
        <v>190</v>
      </c>
      <c r="D330">
        <v>358</v>
      </c>
      <c r="E330" t="str">
        <f>School_Listing[[#This Row],[System Code]]&amp;School_Listing[[#This Row],[School Code]]</f>
        <v>190358</v>
      </c>
      <c r="F330" t="s">
        <v>508</v>
      </c>
      <c r="G330">
        <f>School_Listing[[#This Row],[School Code]]</f>
        <v>358</v>
      </c>
    </row>
    <row r="331" spans="1:7" hidden="1" x14ac:dyDescent="0.25">
      <c r="A331">
        <v>190</v>
      </c>
      <c r="B331" t="s">
        <v>452</v>
      </c>
      <c r="C331">
        <f>School_Listing[[#This Row],[System Code]]</f>
        <v>190</v>
      </c>
      <c r="D331">
        <v>80</v>
      </c>
      <c r="E331" t="str">
        <f>School_Listing[[#This Row],[System Code]]&amp;School_Listing[[#This Row],[School Code]]</f>
        <v>19080</v>
      </c>
      <c r="F331" t="s">
        <v>1992</v>
      </c>
      <c r="G331">
        <f>School_Listing[[#This Row],[School Code]]</f>
        <v>80</v>
      </c>
    </row>
    <row r="332" spans="1:7" hidden="1" x14ac:dyDescent="0.25">
      <c r="A332">
        <v>190</v>
      </c>
      <c r="B332" t="s">
        <v>452</v>
      </c>
      <c r="C332">
        <f>School_Listing[[#This Row],[System Code]]</f>
        <v>190</v>
      </c>
      <c r="D332">
        <v>360</v>
      </c>
      <c r="E332" t="str">
        <f>School_Listing[[#This Row],[System Code]]&amp;School_Listing[[#This Row],[School Code]]</f>
        <v>190360</v>
      </c>
      <c r="F332" t="s">
        <v>509</v>
      </c>
      <c r="G332">
        <f>School_Listing[[#This Row],[School Code]]</f>
        <v>360</v>
      </c>
    </row>
    <row r="333" spans="1:7" hidden="1" x14ac:dyDescent="0.25">
      <c r="A333">
        <v>190</v>
      </c>
      <c r="B333" t="s">
        <v>452</v>
      </c>
      <c r="C333">
        <f>School_Listing[[#This Row],[System Code]]</f>
        <v>190</v>
      </c>
      <c r="D333">
        <v>8048</v>
      </c>
      <c r="E333" t="str">
        <f>School_Listing[[#This Row],[System Code]]&amp;School_Listing[[#This Row],[School Code]]</f>
        <v>1908048</v>
      </c>
      <c r="F333" t="s">
        <v>510</v>
      </c>
      <c r="G333">
        <f>School_Listing[[#This Row],[School Code]]</f>
        <v>8048</v>
      </c>
    </row>
    <row r="334" spans="1:7" hidden="1" x14ac:dyDescent="0.25">
      <c r="A334">
        <v>190</v>
      </c>
      <c r="B334" t="s">
        <v>452</v>
      </c>
      <c r="C334">
        <f>School_Listing[[#This Row],[System Code]]</f>
        <v>190</v>
      </c>
      <c r="D334">
        <v>365</v>
      </c>
      <c r="E334" t="str">
        <f>School_Listing[[#This Row],[System Code]]&amp;School_Listing[[#This Row],[School Code]]</f>
        <v>190365</v>
      </c>
      <c r="F334" t="s">
        <v>511</v>
      </c>
      <c r="G334">
        <f>School_Listing[[#This Row],[School Code]]</f>
        <v>365</v>
      </c>
    </row>
    <row r="335" spans="1:7" hidden="1" x14ac:dyDescent="0.25">
      <c r="A335">
        <v>190</v>
      </c>
      <c r="B335" t="s">
        <v>452</v>
      </c>
      <c r="C335">
        <f>School_Listing[[#This Row],[System Code]]</f>
        <v>190</v>
      </c>
      <c r="D335">
        <v>700</v>
      </c>
      <c r="E335" t="str">
        <f>School_Listing[[#This Row],[System Code]]&amp;School_Listing[[#This Row],[School Code]]</f>
        <v>190700</v>
      </c>
      <c r="F335" t="s">
        <v>1993</v>
      </c>
      <c r="G335">
        <f>School_Listing[[#This Row],[School Code]]</f>
        <v>700</v>
      </c>
    </row>
    <row r="336" spans="1:7" hidden="1" x14ac:dyDescent="0.25">
      <c r="A336">
        <v>190</v>
      </c>
      <c r="B336" t="s">
        <v>452</v>
      </c>
      <c r="C336">
        <f>School_Listing[[#This Row],[System Code]]</f>
        <v>190</v>
      </c>
      <c r="D336">
        <v>7010</v>
      </c>
      <c r="E336" t="str">
        <f>School_Listing[[#This Row],[System Code]]&amp;School_Listing[[#This Row],[School Code]]</f>
        <v>1907010</v>
      </c>
      <c r="F336" t="s">
        <v>1994</v>
      </c>
      <c r="G336">
        <f>School_Listing[[#This Row],[School Code]]</f>
        <v>7010</v>
      </c>
    </row>
    <row r="337" spans="1:7" hidden="1" x14ac:dyDescent="0.25">
      <c r="A337">
        <v>190</v>
      </c>
      <c r="B337" t="s">
        <v>452</v>
      </c>
      <c r="C337">
        <f>School_Listing[[#This Row],[System Code]]</f>
        <v>190</v>
      </c>
      <c r="D337">
        <v>370</v>
      </c>
      <c r="E337" t="str">
        <f>School_Listing[[#This Row],[System Code]]&amp;School_Listing[[#This Row],[School Code]]</f>
        <v>190370</v>
      </c>
      <c r="F337" t="s">
        <v>512</v>
      </c>
      <c r="G337">
        <f>School_Listing[[#This Row],[School Code]]</f>
        <v>370</v>
      </c>
    </row>
    <row r="338" spans="1:7" hidden="1" x14ac:dyDescent="0.25">
      <c r="A338">
        <v>190</v>
      </c>
      <c r="B338" t="s">
        <v>452</v>
      </c>
      <c r="C338">
        <f>School_Listing[[#This Row],[System Code]]</f>
        <v>190</v>
      </c>
      <c r="D338">
        <v>375</v>
      </c>
      <c r="E338" t="str">
        <f>School_Listing[[#This Row],[System Code]]&amp;School_Listing[[#This Row],[School Code]]</f>
        <v>190375</v>
      </c>
      <c r="F338" t="s">
        <v>513</v>
      </c>
      <c r="G338">
        <f>School_Listing[[#This Row],[School Code]]</f>
        <v>375</v>
      </c>
    </row>
    <row r="339" spans="1:7" hidden="1" x14ac:dyDescent="0.25">
      <c r="A339">
        <v>190</v>
      </c>
      <c r="B339" t="s">
        <v>452</v>
      </c>
      <c r="C339">
        <f>School_Listing[[#This Row],[System Code]]</f>
        <v>190</v>
      </c>
      <c r="D339">
        <v>380</v>
      </c>
      <c r="E339" t="str">
        <f>School_Listing[[#This Row],[System Code]]&amp;School_Listing[[#This Row],[School Code]]</f>
        <v>190380</v>
      </c>
      <c r="F339" t="s">
        <v>514</v>
      </c>
      <c r="G339">
        <f>School_Listing[[#This Row],[School Code]]</f>
        <v>380</v>
      </c>
    </row>
    <row r="340" spans="1:7" hidden="1" x14ac:dyDescent="0.25">
      <c r="A340">
        <v>190</v>
      </c>
      <c r="B340" t="s">
        <v>452</v>
      </c>
      <c r="C340">
        <f>School_Listing[[#This Row],[System Code]]</f>
        <v>190</v>
      </c>
      <c r="D340">
        <v>390</v>
      </c>
      <c r="E340" t="str">
        <f>School_Listing[[#This Row],[System Code]]&amp;School_Listing[[#This Row],[School Code]]</f>
        <v>190390</v>
      </c>
      <c r="F340" t="s">
        <v>515</v>
      </c>
      <c r="G340">
        <f>School_Listing[[#This Row],[School Code]]</f>
        <v>390</v>
      </c>
    </row>
    <row r="341" spans="1:7" hidden="1" x14ac:dyDescent="0.25">
      <c r="A341">
        <v>190</v>
      </c>
      <c r="B341" t="s">
        <v>452</v>
      </c>
      <c r="C341">
        <f>School_Listing[[#This Row],[System Code]]</f>
        <v>190</v>
      </c>
      <c r="D341">
        <v>386</v>
      </c>
      <c r="E341" t="str">
        <f>School_Listing[[#This Row],[System Code]]&amp;School_Listing[[#This Row],[School Code]]</f>
        <v>190386</v>
      </c>
      <c r="F341" t="s">
        <v>516</v>
      </c>
      <c r="G341">
        <f>School_Listing[[#This Row],[School Code]]</f>
        <v>386</v>
      </c>
    </row>
    <row r="342" spans="1:7" hidden="1" x14ac:dyDescent="0.25">
      <c r="A342">
        <v>190</v>
      </c>
      <c r="B342" t="s">
        <v>452</v>
      </c>
      <c r="C342">
        <f>School_Listing[[#This Row],[System Code]]</f>
        <v>190</v>
      </c>
      <c r="D342">
        <v>393</v>
      </c>
      <c r="E342" t="str">
        <f>School_Listing[[#This Row],[System Code]]&amp;School_Listing[[#This Row],[School Code]]</f>
        <v>190393</v>
      </c>
      <c r="F342" t="s">
        <v>517</v>
      </c>
      <c r="G342">
        <f>School_Listing[[#This Row],[School Code]]</f>
        <v>393</v>
      </c>
    </row>
    <row r="343" spans="1:7" hidden="1" x14ac:dyDescent="0.25">
      <c r="A343">
        <v>190</v>
      </c>
      <c r="B343" t="s">
        <v>452</v>
      </c>
      <c r="C343">
        <f>School_Listing[[#This Row],[System Code]]</f>
        <v>190</v>
      </c>
      <c r="D343">
        <v>395</v>
      </c>
      <c r="E343" t="str">
        <f>School_Listing[[#This Row],[System Code]]&amp;School_Listing[[#This Row],[School Code]]</f>
        <v>190395</v>
      </c>
      <c r="F343" t="s">
        <v>518</v>
      </c>
      <c r="G343">
        <f>School_Listing[[#This Row],[School Code]]</f>
        <v>395</v>
      </c>
    </row>
    <row r="344" spans="1:7" hidden="1" x14ac:dyDescent="0.25">
      <c r="A344">
        <v>190</v>
      </c>
      <c r="B344" t="s">
        <v>452</v>
      </c>
      <c r="C344">
        <f>School_Listing[[#This Row],[System Code]]</f>
        <v>190</v>
      </c>
      <c r="D344">
        <v>490</v>
      </c>
      <c r="E344" t="str">
        <f>School_Listing[[#This Row],[System Code]]&amp;School_Listing[[#This Row],[School Code]]</f>
        <v>190490</v>
      </c>
      <c r="F344" t="s">
        <v>519</v>
      </c>
      <c r="G344">
        <f>School_Listing[[#This Row],[School Code]]</f>
        <v>490</v>
      </c>
    </row>
    <row r="345" spans="1:7" hidden="1" x14ac:dyDescent="0.25">
      <c r="A345">
        <v>190</v>
      </c>
      <c r="B345" t="s">
        <v>452</v>
      </c>
      <c r="C345">
        <f>School_Listing[[#This Row],[System Code]]</f>
        <v>190</v>
      </c>
      <c r="D345">
        <v>740</v>
      </c>
      <c r="E345" t="str">
        <f>School_Listing[[#This Row],[System Code]]&amp;School_Listing[[#This Row],[School Code]]</f>
        <v>190740</v>
      </c>
      <c r="F345" t="s">
        <v>520</v>
      </c>
      <c r="G345">
        <f>School_Listing[[#This Row],[School Code]]</f>
        <v>740</v>
      </c>
    </row>
    <row r="346" spans="1:7" hidden="1" x14ac:dyDescent="0.25">
      <c r="A346">
        <v>190</v>
      </c>
      <c r="B346" t="s">
        <v>452</v>
      </c>
      <c r="C346">
        <f>School_Listing[[#This Row],[System Code]]</f>
        <v>190</v>
      </c>
      <c r="D346">
        <v>387</v>
      </c>
      <c r="E346" t="str">
        <f>School_Listing[[#This Row],[System Code]]&amp;School_Listing[[#This Row],[School Code]]</f>
        <v>190387</v>
      </c>
      <c r="F346" t="s">
        <v>521</v>
      </c>
      <c r="G346">
        <f>School_Listing[[#This Row],[School Code]]</f>
        <v>387</v>
      </c>
    </row>
    <row r="347" spans="1:7" hidden="1" x14ac:dyDescent="0.25">
      <c r="A347">
        <v>190</v>
      </c>
      <c r="B347" t="s">
        <v>452</v>
      </c>
      <c r="C347">
        <f>School_Listing[[#This Row],[System Code]]</f>
        <v>190</v>
      </c>
      <c r="D347">
        <v>415</v>
      </c>
      <c r="E347" t="str">
        <f>School_Listing[[#This Row],[System Code]]&amp;School_Listing[[#This Row],[School Code]]</f>
        <v>190415</v>
      </c>
      <c r="F347" t="s">
        <v>522</v>
      </c>
      <c r="G347">
        <f>School_Listing[[#This Row],[School Code]]</f>
        <v>415</v>
      </c>
    </row>
    <row r="348" spans="1:7" hidden="1" x14ac:dyDescent="0.25">
      <c r="A348">
        <v>190</v>
      </c>
      <c r="B348" t="s">
        <v>452</v>
      </c>
      <c r="C348">
        <f>School_Listing[[#This Row],[System Code]]</f>
        <v>190</v>
      </c>
      <c r="D348">
        <v>8105</v>
      </c>
      <c r="E348" t="str">
        <f>School_Listing[[#This Row],[System Code]]&amp;School_Listing[[#This Row],[School Code]]</f>
        <v>1908105</v>
      </c>
      <c r="F348" t="s">
        <v>523</v>
      </c>
      <c r="G348">
        <f>School_Listing[[#This Row],[School Code]]</f>
        <v>8105</v>
      </c>
    </row>
    <row r="349" spans="1:7" hidden="1" x14ac:dyDescent="0.25">
      <c r="A349">
        <v>190</v>
      </c>
      <c r="B349" t="s">
        <v>452</v>
      </c>
      <c r="C349">
        <f>School_Listing[[#This Row],[System Code]]</f>
        <v>190</v>
      </c>
      <c r="D349">
        <v>8002</v>
      </c>
      <c r="E349" t="str">
        <f>School_Listing[[#This Row],[System Code]]&amp;School_Listing[[#This Row],[School Code]]</f>
        <v>1908002</v>
      </c>
      <c r="F349" t="s">
        <v>1995</v>
      </c>
      <c r="G349">
        <f>School_Listing[[#This Row],[School Code]]</f>
        <v>8002</v>
      </c>
    </row>
    <row r="350" spans="1:7" hidden="1" x14ac:dyDescent="0.25">
      <c r="A350">
        <v>190</v>
      </c>
      <c r="B350" t="s">
        <v>452</v>
      </c>
      <c r="C350">
        <f>School_Listing[[#This Row],[System Code]]</f>
        <v>190</v>
      </c>
      <c r="D350">
        <v>8095</v>
      </c>
      <c r="E350" t="str">
        <f>School_Listing[[#This Row],[System Code]]&amp;School_Listing[[#This Row],[School Code]]</f>
        <v>1908095</v>
      </c>
      <c r="F350" t="s">
        <v>524</v>
      </c>
      <c r="G350">
        <f>School_Listing[[#This Row],[School Code]]</f>
        <v>8095</v>
      </c>
    </row>
    <row r="351" spans="1:7" hidden="1" x14ac:dyDescent="0.25">
      <c r="A351">
        <v>190</v>
      </c>
      <c r="B351" t="s">
        <v>452</v>
      </c>
      <c r="C351">
        <f>School_Listing[[#This Row],[System Code]]</f>
        <v>190</v>
      </c>
      <c r="D351">
        <v>8042</v>
      </c>
      <c r="E351" t="str">
        <f>School_Listing[[#This Row],[System Code]]&amp;School_Listing[[#This Row],[School Code]]</f>
        <v>1908042</v>
      </c>
      <c r="F351" t="s">
        <v>525</v>
      </c>
      <c r="G351">
        <f>School_Listing[[#This Row],[School Code]]</f>
        <v>8042</v>
      </c>
    </row>
    <row r="352" spans="1:7" hidden="1" x14ac:dyDescent="0.25">
      <c r="A352">
        <v>190</v>
      </c>
      <c r="B352" t="s">
        <v>452</v>
      </c>
      <c r="C352">
        <f>School_Listing[[#This Row],[System Code]]</f>
        <v>190</v>
      </c>
      <c r="D352">
        <v>8085</v>
      </c>
      <c r="E352" t="str">
        <f>School_Listing[[#This Row],[System Code]]&amp;School_Listing[[#This Row],[School Code]]</f>
        <v>1908085</v>
      </c>
      <c r="F352" t="s">
        <v>526</v>
      </c>
      <c r="G352">
        <f>School_Listing[[#This Row],[School Code]]</f>
        <v>8085</v>
      </c>
    </row>
    <row r="353" spans="1:7" hidden="1" x14ac:dyDescent="0.25">
      <c r="A353">
        <v>190</v>
      </c>
      <c r="B353" t="s">
        <v>452</v>
      </c>
      <c r="C353">
        <f>School_Listing[[#This Row],[System Code]]</f>
        <v>190</v>
      </c>
      <c r="D353">
        <v>8011</v>
      </c>
      <c r="E353" t="str">
        <f>School_Listing[[#This Row],[System Code]]&amp;School_Listing[[#This Row],[School Code]]</f>
        <v>1908011</v>
      </c>
      <c r="F353" t="s">
        <v>1996</v>
      </c>
      <c r="G353">
        <f>School_Listing[[#This Row],[School Code]]</f>
        <v>8011</v>
      </c>
    </row>
    <row r="354" spans="1:7" hidden="1" x14ac:dyDescent="0.25">
      <c r="A354">
        <v>190</v>
      </c>
      <c r="B354" t="s">
        <v>452</v>
      </c>
      <c r="C354">
        <f>School_Listing[[#This Row],[System Code]]</f>
        <v>190</v>
      </c>
      <c r="D354">
        <v>8065</v>
      </c>
      <c r="E354" t="str">
        <f>School_Listing[[#This Row],[System Code]]&amp;School_Listing[[#This Row],[School Code]]</f>
        <v>1908065</v>
      </c>
      <c r="F354" t="s">
        <v>527</v>
      </c>
      <c r="G354">
        <f>School_Listing[[#This Row],[School Code]]</f>
        <v>8065</v>
      </c>
    </row>
    <row r="355" spans="1:7" hidden="1" x14ac:dyDescent="0.25">
      <c r="A355">
        <v>190</v>
      </c>
      <c r="B355" t="s">
        <v>452</v>
      </c>
      <c r="C355">
        <f>School_Listing[[#This Row],[System Code]]</f>
        <v>190</v>
      </c>
      <c r="D355">
        <v>430</v>
      </c>
      <c r="E355" t="str">
        <f>School_Listing[[#This Row],[System Code]]&amp;School_Listing[[#This Row],[School Code]]</f>
        <v>190430</v>
      </c>
      <c r="F355" t="s">
        <v>528</v>
      </c>
      <c r="G355">
        <f>School_Listing[[#This Row],[School Code]]</f>
        <v>430</v>
      </c>
    </row>
    <row r="356" spans="1:7" hidden="1" x14ac:dyDescent="0.25">
      <c r="A356">
        <v>190</v>
      </c>
      <c r="B356" t="s">
        <v>452</v>
      </c>
      <c r="C356">
        <f>School_Listing[[#This Row],[System Code]]</f>
        <v>190</v>
      </c>
      <c r="D356">
        <v>8003</v>
      </c>
      <c r="E356" t="str">
        <f>School_Listing[[#This Row],[System Code]]&amp;School_Listing[[#This Row],[School Code]]</f>
        <v>1908003</v>
      </c>
      <c r="F356" t="s">
        <v>529</v>
      </c>
      <c r="G356">
        <f>School_Listing[[#This Row],[School Code]]</f>
        <v>8003</v>
      </c>
    </row>
    <row r="357" spans="1:7" hidden="1" x14ac:dyDescent="0.25">
      <c r="A357">
        <v>190</v>
      </c>
      <c r="B357" t="s">
        <v>452</v>
      </c>
      <c r="C357">
        <f>School_Listing[[#This Row],[System Code]]</f>
        <v>190</v>
      </c>
      <c r="D357">
        <v>8010</v>
      </c>
      <c r="E357" t="str">
        <f>School_Listing[[#This Row],[System Code]]&amp;School_Listing[[#This Row],[School Code]]</f>
        <v>1908010</v>
      </c>
      <c r="F357" t="s">
        <v>1997</v>
      </c>
      <c r="G357">
        <f>School_Listing[[#This Row],[School Code]]</f>
        <v>8010</v>
      </c>
    </row>
    <row r="358" spans="1:7" hidden="1" x14ac:dyDescent="0.25">
      <c r="A358">
        <v>190</v>
      </c>
      <c r="B358" t="s">
        <v>452</v>
      </c>
      <c r="C358">
        <f>School_Listing[[#This Row],[System Code]]</f>
        <v>190</v>
      </c>
      <c r="D358">
        <v>8013</v>
      </c>
      <c r="E358" t="str">
        <f>School_Listing[[#This Row],[System Code]]&amp;School_Listing[[#This Row],[School Code]]</f>
        <v>1908013</v>
      </c>
      <c r="F358" t="s">
        <v>1998</v>
      </c>
      <c r="G358">
        <f>School_Listing[[#This Row],[School Code]]</f>
        <v>8013</v>
      </c>
    </row>
    <row r="359" spans="1:7" hidden="1" x14ac:dyDescent="0.25">
      <c r="A359">
        <v>190</v>
      </c>
      <c r="B359" t="s">
        <v>452</v>
      </c>
      <c r="C359">
        <f>School_Listing[[#This Row],[System Code]]</f>
        <v>190</v>
      </c>
      <c r="D359">
        <v>8005</v>
      </c>
      <c r="E359" t="str">
        <f>School_Listing[[#This Row],[System Code]]&amp;School_Listing[[#This Row],[School Code]]</f>
        <v>1908005</v>
      </c>
      <c r="F359" t="s">
        <v>530</v>
      </c>
      <c r="G359">
        <f>School_Listing[[#This Row],[School Code]]</f>
        <v>8005</v>
      </c>
    </row>
    <row r="360" spans="1:7" hidden="1" x14ac:dyDescent="0.25">
      <c r="A360">
        <v>190</v>
      </c>
      <c r="B360" t="s">
        <v>452</v>
      </c>
      <c r="C360">
        <f>School_Listing[[#This Row],[System Code]]</f>
        <v>190</v>
      </c>
      <c r="D360">
        <v>435</v>
      </c>
      <c r="E360" t="str">
        <f>School_Listing[[#This Row],[System Code]]&amp;School_Listing[[#This Row],[School Code]]</f>
        <v>190435</v>
      </c>
      <c r="F360" t="s">
        <v>531</v>
      </c>
      <c r="G360">
        <f>School_Listing[[#This Row],[School Code]]</f>
        <v>435</v>
      </c>
    </row>
    <row r="361" spans="1:7" hidden="1" x14ac:dyDescent="0.25">
      <c r="A361">
        <v>190</v>
      </c>
      <c r="B361" t="s">
        <v>452</v>
      </c>
      <c r="C361">
        <f>School_Listing[[#This Row],[System Code]]</f>
        <v>190</v>
      </c>
      <c r="D361">
        <v>622</v>
      </c>
      <c r="E361" t="str">
        <f>School_Listing[[#This Row],[System Code]]&amp;School_Listing[[#This Row],[School Code]]</f>
        <v>190622</v>
      </c>
      <c r="F361" t="s">
        <v>532</v>
      </c>
      <c r="G361">
        <f>School_Listing[[#This Row],[School Code]]</f>
        <v>622</v>
      </c>
    </row>
    <row r="362" spans="1:7" hidden="1" x14ac:dyDescent="0.25">
      <c r="A362">
        <v>190</v>
      </c>
      <c r="B362" t="s">
        <v>452</v>
      </c>
      <c r="C362">
        <f>School_Listing[[#This Row],[System Code]]</f>
        <v>190</v>
      </c>
      <c r="D362">
        <v>445</v>
      </c>
      <c r="E362" t="str">
        <f>School_Listing[[#This Row],[System Code]]&amp;School_Listing[[#This Row],[School Code]]</f>
        <v>190445</v>
      </c>
      <c r="F362" t="s">
        <v>533</v>
      </c>
      <c r="G362">
        <f>School_Listing[[#This Row],[School Code]]</f>
        <v>445</v>
      </c>
    </row>
    <row r="363" spans="1:7" hidden="1" x14ac:dyDescent="0.25">
      <c r="A363">
        <v>190</v>
      </c>
      <c r="B363" t="s">
        <v>452</v>
      </c>
      <c r="C363">
        <f>School_Listing[[#This Row],[System Code]]</f>
        <v>190</v>
      </c>
      <c r="D363">
        <v>450</v>
      </c>
      <c r="E363" t="str">
        <f>School_Listing[[#This Row],[System Code]]&amp;School_Listing[[#This Row],[School Code]]</f>
        <v>190450</v>
      </c>
      <c r="F363" t="s">
        <v>534</v>
      </c>
      <c r="G363">
        <f>School_Listing[[#This Row],[School Code]]</f>
        <v>450</v>
      </c>
    </row>
    <row r="364" spans="1:7" hidden="1" x14ac:dyDescent="0.25">
      <c r="A364">
        <v>190</v>
      </c>
      <c r="B364" t="s">
        <v>452</v>
      </c>
      <c r="C364">
        <f>School_Listing[[#This Row],[System Code]]</f>
        <v>190</v>
      </c>
      <c r="D364">
        <v>7001</v>
      </c>
      <c r="E364" t="str">
        <f>School_Listing[[#This Row],[System Code]]&amp;School_Listing[[#This Row],[School Code]]</f>
        <v>1907001</v>
      </c>
      <c r="F364" t="s">
        <v>1999</v>
      </c>
      <c r="G364">
        <f>School_Listing[[#This Row],[School Code]]</f>
        <v>7001</v>
      </c>
    </row>
    <row r="365" spans="1:7" hidden="1" x14ac:dyDescent="0.25">
      <c r="A365">
        <v>190</v>
      </c>
      <c r="B365" t="s">
        <v>452</v>
      </c>
      <c r="C365">
        <f>School_Listing[[#This Row],[System Code]]</f>
        <v>190</v>
      </c>
      <c r="D365">
        <v>456</v>
      </c>
      <c r="E365" t="str">
        <f>School_Listing[[#This Row],[System Code]]&amp;School_Listing[[#This Row],[School Code]]</f>
        <v>190456</v>
      </c>
      <c r="F365" t="s">
        <v>535</v>
      </c>
      <c r="G365">
        <f>School_Listing[[#This Row],[School Code]]</f>
        <v>456</v>
      </c>
    </row>
    <row r="366" spans="1:7" hidden="1" x14ac:dyDescent="0.25">
      <c r="A366">
        <v>190</v>
      </c>
      <c r="B366" t="s">
        <v>452</v>
      </c>
      <c r="C366">
        <f>School_Listing[[#This Row],[System Code]]</f>
        <v>190</v>
      </c>
      <c r="D366">
        <v>608</v>
      </c>
      <c r="E366" t="str">
        <f>School_Listing[[#This Row],[System Code]]&amp;School_Listing[[#This Row],[School Code]]</f>
        <v>190608</v>
      </c>
      <c r="F366" t="s">
        <v>536</v>
      </c>
      <c r="G366">
        <f>School_Listing[[#This Row],[School Code]]</f>
        <v>608</v>
      </c>
    </row>
    <row r="367" spans="1:7" hidden="1" x14ac:dyDescent="0.25">
      <c r="A367">
        <v>190</v>
      </c>
      <c r="B367" t="s">
        <v>452</v>
      </c>
      <c r="C367">
        <f>School_Listing[[#This Row],[System Code]]</f>
        <v>190</v>
      </c>
      <c r="D367">
        <v>465</v>
      </c>
      <c r="E367" t="str">
        <f>School_Listing[[#This Row],[System Code]]&amp;School_Listing[[#This Row],[School Code]]</f>
        <v>190465</v>
      </c>
      <c r="F367" t="s">
        <v>537</v>
      </c>
      <c r="G367">
        <f>School_Listing[[#This Row],[School Code]]</f>
        <v>465</v>
      </c>
    </row>
    <row r="368" spans="1:7" hidden="1" x14ac:dyDescent="0.25">
      <c r="A368">
        <v>190</v>
      </c>
      <c r="B368" t="s">
        <v>452</v>
      </c>
      <c r="C368">
        <f>School_Listing[[#This Row],[System Code]]</f>
        <v>190</v>
      </c>
      <c r="D368">
        <v>470</v>
      </c>
      <c r="E368" t="str">
        <f>School_Listing[[#This Row],[System Code]]&amp;School_Listing[[#This Row],[School Code]]</f>
        <v>190470</v>
      </c>
      <c r="F368" t="s">
        <v>538</v>
      </c>
      <c r="G368">
        <f>School_Listing[[#This Row],[School Code]]</f>
        <v>470</v>
      </c>
    </row>
    <row r="369" spans="1:7" hidden="1" x14ac:dyDescent="0.25">
      <c r="A369">
        <v>190</v>
      </c>
      <c r="B369" t="s">
        <v>452</v>
      </c>
      <c r="C369">
        <f>School_Listing[[#This Row],[System Code]]</f>
        <v>190</v>
      </c>
      <c r="D369">
        <v>480</v>
      </c>
      <c r="E369" t="str">
        <f>School_Listing[[#This Row],[System Code]]&amp;School_Listing[[#This Row],[School Code]]</f>
        <v>190480</v>
      </c>
      <c r="F369" t="s">
        <v>539</v>
      </c>
      <c r="G369">
        <f>School_Listing[[#This Row],[School Code]]</f>
        <v>480</v>
      </c>
    </row>
    <row r="370" spans="1:7" hidden="1" x14ac:dyDescent="0.25">
      <c r="A370">
        <v>190</v>
      </c>
      <c r="B370" t="s">
        <v>452</v>
      </c>
      <c r="C370">
        <f>School_Listing[[#This Row],[System Code]]</f>
        <v>190</v>
      </c>
      <c r="D370">
        <v>330</v>
      </c>
      <c r="E370" t="str">
        <f>School_Listing[[#This Row],[System Code]]&amp;School_Listing[[#This Row],[School Code]]</f>
        <v>190330</v>
      </c>
      <c r="F370" t="s">
        <v>540</v>
      </c>
      <c r="G370">
        <f>School_Listing[[#This Row],[School Code]]</f>
        <v>330</v>
      </c>
    </row>
    <row r="371" spans="1:7" hidden="1" x14ac:dyDescent="0.25">
      <c r="A371">
        <v>190</v>
      </c>
      <c r="B371" t="s">
        <v>452</v>
      </c>
      <c r="C371">
        <f>School_Listing[[#This Row],[System Code]]</f>
        <v>190</v>
      </c>
      <c r="D371">
        <v>3</v>
      </c>
      <c r="E371" t="str">
        <f>School_Listing[[#This Row],[System Code]]&amp;School_Listing[[#This Row],[School Code]]</f>
        <v>1903</v>
      </c>
      <c r="F371" t="s">
        <v>2000</v>
      </c>
      <c r="G371">
        <f>School_Listing[[#This Row],[School Code]]</f>
        <v>3</v>
      </c>
    </row>
    <row r="372" spans="1:7" hidden="1" x14ac:dyDescent="0.25">
      <c r="A372">
        <v>190</v>
      </c>
      <c r="B372" t="s">
        <v>452</v>
      </c>
      <c r="C372">
        <f>School_Listing[[#This Row],[System Code]]</f>
        <v>190</v>
      </c>
      <c r="D372">
        <v>35</v>
      </c>
      <c r="E372" t="str">
        <f>School_Listing[[#This Row],[System Code]]&amp;School_Listing[[#This Row],[School Code]]</f>
        <v>19035</v>
      </c>
      <c r="F372" t="s">
        <v>542</v>
      </c>
      <c r="G372">
        <f>School_Listing[[#This Row],[School Code]]</f>
        <v>35</v>
      </c>
    </row>
    <row r="373" spans="1:7" hidden="1" x14ac:dyDescent="0.25">
      <c r="A373">
        <v>190</v>
      </c>
      <c r="B373" t="s">
        <v>452</v>
      </c>
      <c r="C373">
        <f>School_Listing[[#This Row],[System Code]]</f>
        <v>190</v>
      </c>
      <c r="D373">
        <v>493</v>
      </c>
      <c r="E373" t="str">
        <f>School_Listing[[#This Row],[System Code]]&amp;School_Listing[[#This Row],[School Code]]</f>
        <v>190493</v>
      </c>
      <c r="F373" t="s">
        <v>2001</v>
      </c>
      <c r="G373">
        <f>School_Listing[[#This Row],[School Code]]</f>
        <v>493</v>
      </c>
    </row>
    <row r="374" spans="1:7" hidden="1" x14ac:dyDescent="0.25">
      <c r="A374">
        <v>190</v>
      </c>
      <c r="B374" t="s">
        <v>452</v>
      </c>
      <c r="C374">
        <f>School_Listing[[#This Row],[System Code]]</f>
        <v>190</v>
      </c>
      <c r="D374">
        <v>505</v>
      </c>
      <c r="E374" t="str">
        <f>School_Listing[[#This Row],[System Code]]&amp;School_Listing[[#This Row],[School Code]]</f>
        <v>190505</v>
      </c>
      <c r="F374" t="s">
        <v>2002</v>
      </c>
      <c r="G374">
        <f>School_Listing[[#This Row],[School Code]]</f>
        <v>505</v>
      </c>
    </row>
    <row r="375" spans="1:7" hidden="1" x14ac:dyDescent="0.25">
      <c r="A375">
        <v>190</v>
      </c>
      <c r="B375" t="s">
        <v>452</v>
      </c>
      <c r="C375">
        <f>School_Listing[[#This Row],[System Code]]</f>
        <v>190</v>
      </c>
      <c r="D375">
        <v>510</v>
      </c>
      <c r="E375" t="str">
        <f>School_Listing[[#This Row],[System Code]]&amp;School_Listing[[#This Row],[School Code]]</f>
        <v>190510</v>
      </c>
      <c r="F375" t="s">
        <v>543</v>
      </c>
      <c r="G375">
        <f>School_Listing[[#This Row],[School Code]]</f>
        <v>510</v>
      </c>
    </row>
    <row r="376" spans="1:7" hidden="1" x14ac:dyDescent="0.25">
      <c r="A376">
        <v>190</v>
      </c>
      <c r="B376" t="s">
        <v>452</v>
      </c>
      <c r="C376">
        <f>School_Listing[[#This Row],[System Code]]</f>
        <v>190</v>
      </c>
      <c r="D376">
        <v>53</v>
      </c>
      <c r="E376" t="str">
        <f>School_Listing[[#This Row],[System Code]]&amp;School_Listing[[#This Row],[School Code]]</f>
        <v>19053</v>
      </c>
      <c r="F376" t="s">
        <v>544</v>
      </c>
      <c r="G376">
        <f>School_Listing[[#This Row],[School Code]]</f>
        <v>53</v>
      </c>
    </row>
    <row r="377" spans="1:7" hidden="1" x14ac:dyDescent="0.25">
      <c r="A377">
        <v>190</v>
      </c>
      <c r="B377" t="s">
        <v>452</v>
      </c>
      <c r="C377">
        <f>School_Listing[[#This Row],[System Code]]</f>
        <v>190</v>
      </c>
      <c r="D377">
        <v>8044</v>
      </c>
      <c r="E377" t="str">
        <f>School_Listing[[#This Row],[System Code]]&amp;School_Listing[[#This Row],[School Code]]</f>
        <v>1908044</v>
      </c>
      <c r="F377" t="s">
        <v>545</v>
      </c>
      <c r="G377">
        <f>School_Listing[[#This Row],[School Code]]</f>
        <v>8044</v>
      </c>
    </row>
    <row r="378" spans="1:7" hidden="1" x14ac:dyDescent="0.25">
      <c r="A378">
        <v>190</v>
      </c>
      <c r="B378" t="s">
        <v>452</v>
      </c>
      <c r="C378">
        <f>School_Listing[[#This Row],[System Code]]</f>
        <v>190</v>
      </c>
      <c r="D378">
        <v>8008</v>
      </c>
      <c r="E378" t="str">
        <f>School_Listing[[#This Row],[System Code]]&amp;School_Listing[[#This Row],[School Code]]</f>
        <v>1908008</v>
      </c>
      <c r="F378" t="s">
        <v>546</v>
      </c>
      <c r="G378">
        <f>School_Listing[[#This Row],[School Code]]</f>
        <v>8008</v>
      </c>
    </row>
    <row r="379" spans="1:7" hidden="1" x14ac:dyDescent="0.25">
      <c r="A379">
        <v>190</v>
      </c>
      <c r="B379" t="s">
        <v>452</v>
      </c>
      <c r="C379">
        <f>School_Listing[[#This Row],[System Code]]</f>
        <v>190</v>
      </c>
      <c r="D379">
        <v>512</v>
      </c>
      <c r="E379" t="str">
        <f>School_Listing[[#This Row],[System Code]]&amp;School_Listing[[#This Row],[School Code]]</f>
        <v>190512</v>
      </c>
      <c r="F379" t="s">
        <v>547</v>
      </c>
      <c r="G379">
        <f>School_Listing[[#This Row],[School Code]]</f>
        <v>512</v>
      </c>
    </row>
    <row r="380" spans="1:7" hidden="1" x14ac:dyDescent="0.25">
      <c r="A380">
        <v>190</v>
      </c>
      <c r="B380" t="s">
        <v>452</v>
      </c>
      <c r="C380">
        <f>School_Listing[[#This Row],[System Code]]</f>
        <v>190</v>
      </c>
      <c r="D380">
        <v>515</v>
      </c>
      <c r="E380" t="str">
        <f>School_Listing[[#This Row],[System Code]]&amp;School_Listing[[#This Row],[School Code]]</f>
        <v>190515</v>
      </c>
      <c r="F380" t="s">
        <v>548</v>
      </c>
      <c r="G380">
        <f>School_Listing[[#This Row],[School Code]]</f>
        <v>515</v>
      </c>
    </row>
    <row r="381" spans="1:7" hidden="1" x14ac:dyDescent="0.25">
      <c r="A381">
        <v>190</v>
      </c>
      <c r="B381" t="s">
        <v>452</v>
      </c>
      <c r="C381">
        <f>School_Listing[[#This Row],[System Code]]</f>
        <v>190</v>
      </c>
      <c r="D381">
        <v>525</v>
      </c>
      <c r="E381" t="str">
        <f>School_Listing[[#This Row],[System Code]]&amp;School_Listing[[#This Row],[School Code]]</f>
        <v>190525</v>
      </c>
      <c r="F381" t="s">
        <v>549</v>
      </c>
      <c r="G381">
        <f>School_Listing[[#This Row],[School Code]]</f>
        <v>525</v>
      </c>
    </row>
    <row r="382" spans="1:7" hidden="1" x14ac:dyDescent="0.25">
      <c r="A382">
        <v>190</v>
      </c>
      <c r="B382" t="s">
        <v>452</v>
      </c>
      <c r="C382">
        <f>School_Listing[[#This Row],[System Code]]</f>
        <v>190</v>
      </c>
      <c r="D382">
        <v>535</v>
      </c>
      <c r="E382" t="str">
        <f>School_Listing[[#This Row],[System Code]]&amp;School_Listing[[#This Row],[School Code]]</f>
        <v>190535</v>
      </c>
      <c r="F382" t="s">
        <v>550</v>
      </c>
      <c r="G382">
        <f>School_Listing[[#This Row],[School Code]]</f>
        <v>535</v>
      </c>
    </row>
    <row r="383" spans="1:7" hidden="1" x14ac:dyDescent="0.25">
      <c r="A383">
        <v>190</v>
      </c>
      <c r="B383" t="s">
        <v>452</v>
      </c>
      <c r="C383">
        <f>School_Listing[[#This Row],[System Code]]</f>
        <v>190</v>
      </c>
      <c r="D383">
        <v>540</v>
      </c>
      <c r="E383" t="str">
        <f>School_Listing[[#This Row],[System Code]]&amp;School_Listing[[#This Row],[School Code]]</f>
        <v>190540</v>
      </c>
      <c r="F383" t="s">
        <v>551</v>
      </c>
      <c r="G383">
        <f>School_Listing[[#This Row],[School Code]]</f>
        <v>540</v>
      </c>
    </row>
    <row r="384" spans="1:7" hidden="1" x14ac:dyDescent="0.25">
      <c r="A384">
        <v>190</v>
      </c>
      <c r="B384" t="s">
        <v>452</v>
      </c>
      <c r="C384">
        <f>School_Listing[[#This Row],[System Code]]</f>
        <v>190</v>
      </c>
      <c r="D384">
        <v>545</v>
      </c>
      <c r="E384" t="str">
        <f>School_Listing[[#This Row],[System Code]]&amp;School_Listing[[#This Row],[School Code]]</f>
        <v>190545</v>
      </c>
      <c r="F384" t="s">
        <v>552</v>
      </c>
      <c r="G384">
        <f>School_Listing[[#This Row],[School Code]]</f>
        <v>545</v>
      </c>
    </row>
    <row r="385" spans="1:7" hidden="1" x14ac:dyDescent="0.25">
      <c r="A385">
        <v>190</v>
      </c>
      <c r="B385" t="s">
        <v>452</v>
      </c>
      <c r="C385">
        <f>School_Listing[[#This Row],[System Code]]</f>
        <v>190</v>
      </c>
      <c r="D385">
        <v>555</v>
      </c>
      <c r="E385" t="str">
        <f>School_Listing[[#This Row],[System Code]]&amp;School_Listing[[#This Row],[School Code]]</f>
        <v>190555</v>
      </c>
      <c r="F385" t="s">
        <v>553</v>
      </c>
      <c r="G385">
        <f>School_Listing[[#This Row],[School Code]]</f>
        <v>555</v>
      </c>
    </row>
    <row r="386" spans="1:7" hidden="1" x14ac:dyDescent="0.25">
      <c r="A386">
        <v>190</v>
      </c>
      <c r="B386" t="s">
        <v>452</v>
      </c>
      <c r="C386">
        <f>School_Listing[[#This Row],[System Code]]</f>
        <v>190</v>
      </c>
      <c r="D386">
        <v>565</v>
      </c>
      <c r="E386" t="str">
        <f>School_Listing[[#This Row],[System Code]]&amp;School_Listing[[#This Row],[School Code]]</f>
        <v>190565</v>
      </c>
      <c r="F386" t="s">
        <v>554</v>
      </c>
      <c r="G386">
        <f>School_Listing[[#This Row],[School Code]]</f>
        <v>565</v>
      </c>
    </row>
    <row r="387" spans="1:7" hidden="1" x14ac:dyDescent="0.25">
      <c r="A387">
        <v>190</v>
      </c>
      <c r="B387" t="s">
        <v>452</v>
      </c>
      <c r="C387">
        <f>School_Listing[[#This Row],[System Code]]</f>
        <v>190</v>
      </c>
      <c r="D387">
        <v>570</v>
      </c>
      <c r="E387" t="str">
        <f>School_Listing[[#This Row],[System Code]]&amp;School_Listing[[#This Row],[School Code]]</f>
        <v>190570</v>
      </c>
      <c r="F387" t="s">
        <v>555</v>
      </c>
      <c r="G387">
        <f>School_Listing[[#This Row],[School Code]]</f>
        <v>570</v>
      </c>
    </row>
    <row r="388" spans="1:7" hidden="1" x14ac:dyDescent="0.25">
      <c r="A388">
        <v>190</v>
      </c>
      <c r="B388" t="s">
        <v>452</v>
      </c>
      <c r="C388">
        <f>School_Listing[[#This Row],[System Code]]</f>
        <v>190</v>
      </c>
      <c r="D388">
        <v>8046</v>
      </c>
      <c r="E388" t="str">
        <f>School_Listing[[#This Row],[System Code]]&amp;School_Listing[[#This Row],[School Code]]</f>
        <v>1908046</v>
      </c>
      <c r="F388" t="s">
        <v>556</v>
      </c>
      <c r="G388">
        <f>School_Listing[[#This Row],[School Code]]</f>
        <v>8046</v>
      </c>
    </row>
    <row r="389" spans="1:7" hidden="1" x14ac:dyDescent="0.25">
      <c r="A389">
        <v>190</v>
      </c>
      <c r="B389" t="s">
        <v>452</v>
      </c>
      <c r="C389">
        <f>School_Listing[[#This Row],[System Code]]</f>
        <v>190</v>
      </c>
      <c r="D389">
        <v>8100</v>
      </c>
      <c r="E389" t="str">
        <f>School_Listing[[#This Row],[System Code]]&amp;School_Listing[[#This Row],[School Code]]</f>
        <v>1908100</v>
      </c>
      <c r="F389" t="s">
        <v>557</v>
      </c>
      <c r="G389">
        <f>School_Listing[[#This Row],[School Code]]</f>
        <v>8100</v>
      </c>
    </row>
    <row r="390" spans="1:7" hidden="1" x14ac:dyDescent="0.25">
      <c r="A390">
        <v>190</v>
      </c>
      <c r="B390" t="s">
        <v>452</v>
      </c>
      <c r="C390">
        <f>School_Listing[[#This Row],[System Code]]</f>
        <v>190</v>
      </c>
      <c r="D390">
        <v>618</v>
      </c>
      <c r="E390" t="str">
        <f>School_Listing[[#This Row],[System Code]]&amp;School_Listing[[#This Row],[School Code]]</f>
        <v>190618</v>
      </c>
      <c r="F390" t="s">
        <v>558</v>
      </c>
      <c r="G390">
        <f>School_Listing[[#This Row],[School Code]]</f>
        <v>618</v>
      </c>
    </row>
    <row r="391" spans="1:7" hidden="1" x14ac:dyDescent="0.25">
      <c r="A391">
        <v>190</v>
      </c>
      <c r="B391" t="s">
        <v>452</v>
      </c>
      <c r="C391">
        <f>School_Listing[[#This Row],[System Code]]</f>
        <v>190</v>
      </c>
      <c r="D391">
        <v>8050</v>
      </c>
      <c r="E391" t="str">
        <f>School_Listing[[#This Row],[System Code]]&amp;School_Listing[[#This Row],[School Code]]</f>
        <v>1908050</v>
      </c>
      <c r="F391" t="s">
        <v>559</v>
      </c>
      <c r="G391">
        <f>School_Listing[[#This Row],[School Code]]</f>
        <v>8050</v>
      </c>
    </row>
    <row r="392" spans="1:7" hidden="1" x14ac:dyDescent="0.25">
      <c r="A392">
        <v>190</v>
      </c>
      <c r="B392" t="s">
        <v>452</v>
      </c>
      <c r="C392">
        <f>School_Listing[[#This Row],[System Code]]</f>
        <v>190</v>
      </c>
      <c r="D392">
        <v>8070</v>
      </c>
      <c r="E392" t="str">
        <f>School_Listing[[#This Row],[System Code]]&amp;School_Listing[[#This Row],[School Code]]</f>
        <v>1908070</v>
      </c>
      <c r="F392" t="s">
        <v>560</v>
      </c>
      <c r="G392">
        <f>School_Listing[[#This Row],[School Code]]</f>
        <v>8070</v>
      </c>
    </row>
    <row r="393" spans="1:7" hidden="1" x14ac:dyDescent="0.25">
      <c r="A393">
        <v>190</v>
      </c>
      <c r="B393" t="s">
        <v>452</v>
      </c>
      <c r="C393">
        <f>School_Listing[[#This Row],[System Code]]</f>
        <v>190</v>
      </c>
      <c r="D393">
        <v>595</v>
      </c>
      <c r="E393" t="str">
        <f>School_Listing[[#This Row],[System Code]]&amp;School_Listing[[#This Row],[School Code]]</f>
        <v>190595</v>
      </c>
      <c r="F393" t="s">
        <v>561</v>
      </c>
      <c r="G393">
        <f>School_Listing[[#This Row],[School Code]]</f>
        <v>595</v>
      </c>
    </row>
    <row r="394" spans="1:7" hidden="1" x14ac:dyDescent="0.25">
      <c r="A394">
        <v>190</v>
      </c>
      <c r="B394" t="s">
        <v>452</v>
      </c>
      <c r="C394">
        <f>School_Listing[[#This Row],[System Code]]</f>
        <v>190</v>
      </c>
      <c r="D394">
        <v>600</v>
      </c>
      <c r="E394" t="str">
        <f>School_Listing[[#This Row],[System Code]]&amp;School_Listing[[#This Row],[School Code]]</f>
        <v>190600</v>
      </c>
      <c r="F394" t="s">
        <v>562</v>
      </c>
      <c r="G394">
        <f>School_Listing[[#This Row],[School Code]]</f>
        <v>600</v>
      </c>
    </row>
    <row r="395" spans="1:7" hidden="1" x14ac:dyDescent="0.25">
      <c r="A395">
        <v>190</v>
      </c>
      <c r="B395" t="s">
        <v>452</v>
      </c>
      <c r="C395">
        <f>School_Listing[[#This Row],[System Code]]</f>
        <v>190</v>
      </c>
      <c r="D395">
        <v>7015</v>
      </c>
      <c r="E395" t="str">
        <f>School_Listing[[#This Row],[System Code]]&amp;School_Listing[[#This Row],[School Code]]</f>
        <v>1907015</v>
      </c>
      <c r="F395" t="s">
        <v>2003</v>
      </c>
      <c r="G395">
        <f>School_Listing[[#This Row],[School Code]]</f>
        <v>7015</v>
      </c>
    </row>
    <row r="396" spans="1:7" hidden="1" x14ac:dyDescent="0.25">
      <c r="A396">
        <v>190</v>
      </c>
      <c r="B396" t="s">
        <v>452</v>
      </c>
      <c r="C396">
        <f>School_Listing[[#This Row],[System Code]]</f>
        <v>190</v>
      </c>
      <c r="D396">
        <v>607</v>
      </c>
      <c r="E396" t="str">
        <f>School_Listing[[#This Row],[System Code]]&amp;School_Listing[[#This Row],[School Code]]</f>
        <v>190607</v>
      </c>
      <c r="F396" t="s">
        <v>563</v>
      </c>
      <c r="G396">
        <f>School_Listing[[#This Row],[School Code]]</f>
        <v>607</v>
      </c>
    </row>
    <row r="397" spans="1:7" hidden="1" x14ac:dyDescent="0.25">
      <c r="A397">
        <v>190</v>
      </c>
      <c r="B397" t="s">
        <v>452</v>
      </c>
      <c r="C397">
        <f>School_Listing[[#This Row],[System Code]]</f>
        <v>190</v>
      </c>
      <c r="D397">
        <v>610</v>
      </c>
      <c r="E397" t="str">
        <f>School_Listing[[#This Row],[System Code]]&amp;School_Listing[[#This Row],[School Code]]</f>
        <v>190610</v>
      </c>
      <c r="F397" t="s">
        <v>564</v>
      </c>
      <c r="G397">
        <f>School_Listing[[#This Row],[School Code]]</f>
        <v>610</v>
      </c>
    </row>
    <row r="398" spans="1:7" hidden="1" x14ac:dyDescent="0.25">
      <c r="A398">
        <v>190</v>
      </c>
      <c r="B398" t="s">
        <v>452</v>
      </c>
      <c r="C398">
        <f>School_Listing[[#This Row],[System Code]]</f>
        <v>190</v>
      </c>
      <c r="D398">
        <v>750</v>
      </c>
      <c r="E398" t="str">
        <f>School_Listing[[#This Row],[System Code]]&amp;School_Listing[[#This Row],[School Code]]</f>
        <v>190750</v>
      </c>
      <c r="F398" t="s">
        <v>565</v>
      </c>
      <c r="G398">
        <f>School_Listing[[#This Row],[School Code]]</f>
        <v>750</v>
      </c>
    </row>
    <row r="399" spans="1:7" hidden="1" x14ac:dyDescent="0.25">
      <c r="A399">
        <v>190</v>
      </c>
      <c r="B399" t="s">
        <v>452</v>
      </c>
      <c r="C399">
        <f>School_Listing[[#This Row],[System Code]]</f>
        <v>190</v>
      </c>
      <c r="D399">
        <v>8001</v>
      </c>
      <c r="E399" t="str">
        <f>School_Listing[[#This Row],[System Code]]&amp;School_Listing[[#This Row],[School Code]]</f>
        <v>1908001</v>
      </c>
      <c r="F399" t="s">
        <v>566</v>
      </c>
      <c r="G399">
        <f>School_Listing[[#This Row],[School Code]]</f>
        <v>8001</v>
      </c>
    </row>
    <row r="400" spans="1:7" hidden="1" x14ac:dyDescent="0.25">
      <c r="A400">
        <v>190</v>
      </c>
      <c r="B400" t="s">
        <v>452</v>
      </c>
      <c r="C400">
        <f>School_Listing[[#This Row],[System Code]]</f>
        <v>190</v>
      </c>
      <c r="D400">
        <v>615</v>
      </c>
      <c r="E400" t="str">
        <f>School_Listing[[#This Row],[System Code]]&amp;School_Listing[[#This Row],[School Code]]</f>
        <v>190615</v>
      </c>
      <c r="F400" t="s">
        <v>567</v>
      </c>
      <c r="G400">
        <f>School_Listing[[#This Row],[School Code]]</f>
        <v>615</v>
      </c>
    </row>
    <row r="401" spans="1:7" hidden="1" x14ac:dyDescent="0.25">
      <c r="A401">
        <v>190</v>
      </c>
      <c r="B401" t="s">
        <v>452</v>
      </c>
      <c r="C401">
        <f>School_Listing[[#This Row],[System Code]]</f>
        <v>190</v>
      </c>
      <c r="D401">
        <v>8006</v>
      </c>
      <c r="E401" t="str">
        <f>School_Listing[[#This Row],[System Code]]&amp;School_Listing[[#This Row],[School Code]]</f>
        <v>1908006</v>
      </c>
      <c r="F401" t="s">
        <v>568</v>
      </c>
      <c r="G401">
        <f>School_Listing[[#This Row],[School Code]]</f>
        <v>8006</v>
      </c>
    </row>
    <row r="402" spans="1:7" hidden="1" x14ac:dyDescent="0.25">
      <c r="A402">
        <v>190</v>
      </c>
      <c r="B402" t="s">
        <v>452</v>
      </c>
      <c r="C402">
        <f>School_Listing[[#This Row],[System Code]]</f>
        <v>190</v>
      </c>
      <c r="D402">
        <v>8075</v>
      </c>
      <c r="E402" t="str">
        <f>School_Listing[[#This Row],[System Code]]&amp;School_Listing[[#This Row],[School Code]]</f>
        <v>1908075</v>
      </c>
      <c r="F402" t="s">
        <v>569</v>
      </c>
      <c r="G402">
        <f>School_Listing[[#This Row],[School Code]]</f>
        <v>8075</v>
      </c>
    </row>
    <row r="403" spans="1:7" hidden="1" x14ac:dyDescent="0.25">
      <c r="A403">
        <v>190</v>
      </c>
      <c r="B403" t="s">
        <v>452</v>
      </c>
      <c r="C403">
        <f>School_Listing[[#This Row],[System Code]]</f>
        <v>190</v>
      </c>
      <c r="D403">
        <v>620</v>
      </c>
      <c r="E403" t="str">
        <f>School_Listing[[#This Row],[System Code]]&amp;School_Listing[[#This Row],[School Code]]</f>
        <v>190620</v>
      </c>
      <c r="F403" t="s">
        <v>570</v>
      </c>
      <c r="G403">
        <f>School_Listing[[#This Row],[School Code]]</f>
        <v>620</v>
      </c>
    </row>
    <row r="404" spans="1:7" hidden="1" x14ac:dyDescent="0.25">
      <c r="A404">
        <v>190</v>
      </c>
      <c r="B404" t="s">
        <v>452</v>
      </c>
      <c r="C404">
        <f>School_Listing[[#This Row],[System Code]]</f>
        <v>190</v>
      </c>
      <c r="D404">
        <v>625</v>
      </c>
      <c r="E404" t="str">
        <f>School_Listing[[#This Row],[System Code]]&amp;School_Listing[[#This Row],[School Code]]</f>
        <v>190625</v>
      </c>
      <c r="F404" t="s">
        <v>571</v>
      </c>
      <c r="G404">
        <f>School_Listing[[#This Row],[School Code]]</f>
        <v>625</v>
      </c>
    </row>
    <row r="405" spans="1:7" hidden="1" x14ac:dyDescent="0.25">
      <c r="A405">
        <v>190</v>
      </c>
      <c r="B405" t="s">
        <v>452</v>
      </c>
      <c r="C405">
        <f>School_Listing[[#This Row],[System Code]]</f>
        <v>190</v>
      </c>
      <c r="D405">
        <v>8090</v>
      </c>
      <c r="E405" t="str">
        <f>School_Listing[[#This Row],[System Code]]&amp;School_Listing[[#This Row],[School Code]]</f>
        <v>1908090</v>
      </c>
      <c r="F405" t="s">
        <v>572</v>
      </c>
      <c r="G405">
        <f>School_Listing[[#This Row],[School Code]]</f>
        <v>8090</v>
      </c>
    </row>
    <row r="406" spans="1:7" hidden="1" x14ac:dyDescent="0.25">
      <c r="A406">
        <v>190</v>
      </c>
      <c r="B406" t="s">
        <v>452</v>
      </c>
      <c r="C406">
        <f>School_Listing[[#This Row],[System Code]]</f>
        <v>190</v>
      </c>
      <c r="D406">
        <v>7002</v>
      </c>
      <c r="E406" t="str">
        <f>School_Listing[[#This Row],[System Code]]&amp;School_Listing[[#This Row],[School Code]]</f>
        <v>1907002</v>
      </c>
      <c r="F406" t="s">
        <v>2004</v>
      </c>
      <c r="G406">
        <f>School_Listing[[#This Row],[School Code]]</f>
        <v>7002</v>
      </c>
    </row>
    <row r="407" spans="1:7" hidden="1" x14ac:dyDescent="0.25">
      <c r="A407">
        <v>190</v>
      </c>
      <c r="B407" t="s">
        <v>452</v>
      </c>
      <c r="C407">
        <f>School_Listing[[#This Row],[System Code]]</f>
        <v>190</v>
      </c>
      <c r="D407">
        <v>630</v>
      </c>
      <c r="E407" t="str">
        <f>School_Listing[[#This Row],[System Code]]&amp;School_Listing[[#This Row],[School Code]]</f>
        <v>190630</v>
      </c>
      <c r="F407" t="s">
        <v>573</v>
      </c>
      <c r="G407">
        <f>School_Listing[[#This Row],[School Code]]</f>
        <v>630</v>
      </c>
    </row>
    <row r="408" spans="1:7" hidden="1" x14ac:dyDescent="0.25">
      <c r="A408">
        <v>190</v>
      </c>
      <c r="B408" t="s">
        <v>452</v>
      </c>
      <c r="C408">
        <f>School_Listing[[#This Row],[System Code]]</f>
        <v>190</v>
      </c>
      <c r="D408">
        <v>720</v>
      </c>
      <c r="E408" t="str">
        <f>School_Listing[[#This Row],[System Code]]&amp;School_Listing[[#This Row],[School Code]]</f>
        <v>190720</v>
      </c>
      <c r="F408" t="s">
        <v>574</v>
      </c>
      <c r="G408">
        <f>School_Listing[[#This Row],[School Code]]</f>
        <v>720</v>
      </c>
    </row>
    <row r="409" spans="1:7" hidden="1" x14ac:dyDescent="0.25">
      <c r="A409">
        <v>190</v>
      </c>
      <c r="B409" t="s">
        <v>452</v>
      </c>
      <c r="C409">
        <f>School_Listing[[#This Row],[System Code]]</f>
        <v>190</v>
      </c>
      <c r="D409">
        <v>614</v>
      </c>
      <c r="E409" t="str">
        <f>School_Listing[[#This Row],[System Code]]&amp;School_Listing[[#This Row],[School Code]]</f>
        <v>190614</v>
      </c>
      <c r="F409" t="s">
        <v>575</v>
      </c>
      <c r="G409">
        <f>School_Listing[[#This Row],[School Code]]</f>
        <v>614</v>
      </c>
    </row>
    <row r="410" spans="1:7" hidden="1" x14ac:dyDescent="0.25">
      <c r="A410">
        <v>190</v>
      </c>
      <c r="B410" t="s">
        <v>452</v>
      </c>
      <c r="C410">
        <f>School_Listing[[#This Row],[System Code]]</f>
        <v>190</v>
      </c>
      <c r="D410">
        <v>612</v>
      </c>
      <c r="E410" t="str">
        <f>School_Listing[[#This Row],[System Code]]&amp;School_Listing[[#This Row],[School Code]]</f>
        <v>190612</v>
      </c>
      <c r="F410" t="s">
        <v>576</v>
      </c>
      <c r="G410">
        <f>School_Listing[[#This Row],[School Code]]</f>
        <v>612</v>
      </c>
    </row>
    <row r="411" spans="1:7" hidden="1" x14ac:dyDescent="0.25">
      <c r="A411">
        <v>190</v>
      </c>
      <c r="B411" t="s">
        <v>452</v>
      </c>
      <c r="C411">
        <f>School_Listing[[#This Row],[System Code]]</f>
        <v>190</v>
      </c>
      <c r="D411">
        <v>208</v>
      </c>
      <c r="E411" t="str">
        <f>School_Listing[[#This Row],[System Code]]&amp;School_Listing[[#This Row],[School Code]]</f>
        <v>190208</v>
      </c>
      <c r="F411" t="s">
        <v>577</v>
      </c>
      <c r="G411">
        <f>School_Listing[[#This Row],[School Code]]</f>
        <v>208</v>
      </c>
    </row>
    <row r="412" spans="1:7" hidden="1" x14ac:dyDescent="0.25">
      <c r="A412">
        <v>190</v>
      </c>
      <c r="B412" t="s">
        <v>452</v>
      </c>
      <c r="C412">
        <f>School_Listing[[#This Row],[System Code]]</f>
        <v>190</v>
      </c>
      <c r="D412">
        <v>633</v>
      </c>
      <c r="E412" t="str">
        <f>School_Listing[[#This Row],[System Code]]&amp;School_Listing[[#This Row],[School Code]]</f>
        <v>190633</v>
      </c>
      <c r="F412" t="s">
        <v>578</v>
      </c>
      <c r="G412">
        <f>School_Listing[[#This Row],[School Code]]</f>
        <v>633</v>
      </c>
    </row>
    <row r="413" spans="1:7" hidden="1" x14ac:dyDescent="0.25">
      <c r="A413">
        <v>190</v>
      </c>
      <c r="B413" t="s">
        <v>452</v>
      </c>
      <c r="C413">
        <f>School_Listing[[#This Row],[System Code]]</f>
        <v>190</v>
      </c>
      <c r="D413">
        <v>635</v>
      </c>
      <c r="E413" t="str">
        <f>School_Listing[[#This Row],[System Code]]&amp;School_Listing[[#This Row],[School Code]]</f>
        <v>190635</v>
      </c>
      <c r="F413" t="s">
        <v>579</v>
      </c>
      <c r="G413">
        <f>School_Listing[[#This Row],[School Code]]</f>
        <v>635</v>
      </c>
    </row>
    <row r="414" spans="1:7" hidden="1" x14ac:dyDescent="0.25">
      <c r="A414">
        <v>190</v>
      </c>
      <c r="B414" t="s">
        <v>452</v>
      </c>
      <c r="C414">
        <f>School_Listing[[#This Row],[System Code]]</f>
        <v>190</v>
      </c>
      <c r="D414">
        <v>725</v>
      </c>
      <c r="E414" t="str">
        <f>School_Listing[[#This Row],[System Code]]&amp;School_Listing[[#This Row],[School Code]]</f>
        <v>190725</v>
      </c>
      <c r="F414" t="s">
        <v>580</v>
      </c>
      <c r="G414">
        <f>School_Listing[[#This Row],[School Code]]</f>
        <v>725</v>
      </c>
    </row>
    <row r="415" spans="1:7" hidden="1" x14ac:dyDescent="0.25">
      <c r="A415">
        <v>190</v>
      </c>
      <c r="B415" t="s">
        <v>452</v>
      </c>
      <c r="C415">
        <f>School_Listing[[#This Row],[System Code]]</f>
        <v>190</v>
      </c>
      <c r="D415">
        <v>637</v>
      </c>
      <c r="E415" t="str">
        <f>School_Listing[[#This Row],[System Code]]&amp;School_Listing[[#This Row],[School Code]]</f>
        <v>190637</v>
      </c>
      <c r="F415" t="s">
        <v>581</v>
      </c>
      <c r="G415">
        <f>School_Listing[[#This Row],[School Code]]</f>
        <v>637</v>
      </c>
    </row>
    <row r="416" spans="1:7" hidden="1" x14ac:dyDescent="0.25">
      <c r="A416">
        <v>190</v>
      </c>
      <c r="B416" t="s">
        <v>452</v>
      </c>
      <c r="C416">
        <f>School_Listing[[#This Row],[System Code]]</f>
        <v>190</v>
      </c>
      <c r="D416">
        <v>645</v>
      </c>
      <c r="E416" t="str">
        <f>School_Listing[[#This Row],[System Code]]&amp;School_Listing[[#This Row],[School Code]]</f>
        <v>190645</v>
      </c>
      <c r="F416" t="s">
        <v>582</v>
      </c>
      <c r="G416">
        <f>School_Listing[[#This Row],[School Code]]</f>
        <v>645</v>
      </c>
    </row>
    <row r="417" spans="1:7" hidden="1" x14ac:dyDescent="0.25">
      <c r="A417">
        <v>190</v>
      </c>
      <c r="B417" t="s">
        <v>452</v>
      </c>
      <c r="C417">
        <f>School_Listing[[#This Row],[System Code]]</f>
        <v>190</v>
      </c>
      <c r="D417">
        <v>650</v>
      </c>
      <c r="E417" t="str">
        <f>School_Listing[[#This Row],[System Code]]&amp;School_Listing[[#This Row],[School Code]]</f>
        <v>190650</v>
      </c>
      <c r="F417" t="s">
        <v>583</v>
      </c>
      <c r="G417">
        <f>School_Listing[[#This Row],[School Code]]</f>
        <v>650</v>
      </c>
    </row>
    <row r="418" spans="1:7" hidden="1" x14ac:dyDescent="0.25">
      <c r="A418">
        <v>190</v>
      </c>
      <c r="B418" t="s">
        <v>452</v>
      </c>
      <c r="C418">
        <f>School_Listing[[#This Row],[System Code]]</f>
        <v>190</v>
      </c>
      <c r="D418">
        <v>655</v>
      </c>
      <c r="E418" t="str">
        <f>School_Listing[[#This Row],[System Code]]&amp;School_Listing[[#This Row],[School Code]]</f>
        <v>190655</v>
      </c>
      <c r="F418" t="s">
        <v>584</v>
      </c>
      <c r="G418">
        <f>School_Listing[[#This Row],[School Code]]</f>
        <v>655</v>
      </c>
    </row>
    <row r="419" spans="1:7" hidden="1" x14ac:dyDescent="0.25">
      <c r="A419">
        <v>190</v>
      </c>
      <c r="B419" t="s">
        <v>452</v>
      </c>
      <c r="C419">
        <f>School_Listing[[#This Row],[System Code]]</f>
        <v>190</v>
      </c>
      <c r="D419">
        <v>8045</v>
      </c>
      <c r="E419" t="str">
        <f>School_Listing[[#This Row],[System Code]]&amp;School_Listing[[#This Row],[School Code]]</f>
        <v>1908045</v>
      </c>
      <c r="F419" t="s">
        <v>585</v>
      </c>
      <c r="G419">
        <f>School_Listing[[#This Row],[School Code]]</f>
        <v>8045</v>
      </c>
    </row>
    <row r="420" spans="1:7" hidden="1" x14ac:dyDescent="0.25">
      <c r="A420">
        <v>190</v>
      </c>
      <c r="B420" t="s">
        <v>452</v>
      </c>
      <c r="C420">
        <f>School_Listing[[#This Row],[System Code]]</f>
        <v>190</v>
      </c>
      <c r="D420">
        <v>8080</v>
      </c>
      <c r="E420" t="str">
        <f>School_Listing[[#This Row],[System Code]]&amp;School_Listing[[#This Row],[School Code]]</f>
        <v>1908080</v>
      </c>
      <c r="F420" t="s">
        <v>586</v>
      </c>
      <c r="G420">
        <f>School_Listing[[#This Row],[School Code]]</f>
        <v>8080</v>
      </c>
    </row>
    <row r="421" spans="1:7" hidden="1" x14ac:dyDescent="0.25">
      <c r="A421">
        <v>190</v>
      </c>
      <c r="B421" t="s">
        <v>452</v>
      </c>
      <c r="C421">
        <f>School_Listing[[#This Row],[System Code]]</f>
        <v>190</v>
      </c>
      <c r="D421">
        <v>125</v>
      </c>
      <c r="E421" t="str">
        <f>School_Listing[[#This Row],[System Code]]&amp;School_Listing[[#This Row],[School Code]]</f>
        <v>190125</v>
      </c>
      <c r="F421" t="s">
        <v>587</v>
      </c>
      <c r="G421">
        <f>School_Listing[[#This Row],[School Code]]</f>
        <v>125</v>
      </c>
    </row>
    <row r="422" spans="1:7" hidden="1" x14ac:dyDescent="0.25">
      <c r="A422">
        <v>190</v>
      </c>
      <c r="B422" t="s">
        <v>452</v>
      </c>
      <c r="C422">
        <f>School_Listing[[#This Row],[System Code]]</f>
        <v>190</v>
      </c>
      <c r="D422">
        <v>126</v>
      </c>
      <c r="E422" t="str">
        <f>School_Listing[[#This Row],[System Code]]&amp;School_Listing[[#This Row],[School Code]]</f>
        <v>190126</v>
      </c>
      <c r="F422" t="s">
        <v>588</v>
      </c>
      <c r="G422">
        <f>School_Listing[[#This Row],[School Code]]</f>
        <v>126</v>
      </c>
    </row>
    <row r="423" spans="1:7" hidden="1" x14ac:dyDescent="0.25">
      <c r="A423">
        <v>190</v>
      </c>
      <c r="B423" t="s">
        <v>452</v>
      </c>
      <c r="C423">
        <f>School_Listing[[#This Row],[System Code]]</f>
        <v>190</v>
      </c>
      <c r="D423">
        <v>675</v>
      </c>
      <c r="E423" t="str">
        <f>School_Listing[[#This Row],[System Code]]&amp;School_Listing[[#This Row],[School Code]]</f>
        <v>190675</v>
      </c>
      <c r="F423" t="s">
        <v>589</v>
      </c>
      <c r="G423">
        <f>School_Listing[[#This Row],[School Code]]</f>
        <v>675</v>
      </c>
    </row>
    <row r="424" spans="1:7" hidden="1" x14ac:dyDescent="0.25">
      <c r="A424">
        <v>190</v>
      </c>
      <c r="B424" t="s">
        <v>452</v>
      </c>
      <c r="C424">
        <f>School_Listing[[#This Row],[System Code]]</f>
        <v>190</v>
      </c>
      <c r="D424">
        <v>755</v>
      </c>
      <c r="E424" t="str">
        <f>School_Listing[[#This Row],[System Code]]&amp;School_Listing[[#This Row],[School Code]]</f>
        <v>190755</v>
      </c>
      <c r="F424" t="s">
        <v>590</v>
      </c>
      <c r="G424">
        <f>School_Listing[[#This Row],[School Code]]</f>
        <v>755</v>
      </c>
    </row>
    <row r="425" spans="1:7" hidden="1" x14ac:dyDescent="0.25">
      <c r="A425">
        <v>190</v>
      </c>
      <c r="B425" t="s">
        <v>452</v>
      </c>
      <c r="C425">
        <f>School_Listing[[#This Row],[System Code]]</f>
        <v>190</v>
      </c>
      <c r="D425">
        <v>7003</v>
      </c>
      <c r="E425" t="str">
        <f>School_Listing[[#This Row],[System Code]]&amp;School_Listing[[#This Row],[School Code]]</f>
        <v>1907003</v>
      </c>
      <c r="F425" t="s">
        <v>2005</v>
      </c>
      <c r="G425">
        <f>School_Listing[[#This Row],[School Code]]</f>
        <v>7003</v>
      </c>
    </row>
    <row r="426" spans="1:7" hidden="1" x14ac:dyDescent="0.25">
      <c r="A426">
        <v>190</v>
      </c>
      <c r="B426" t="s">
        <v>452</v>
      </c>
      <c r="C426">
        <f>School_Listing[[#This Row],[System Code]]</f>
        <v>190</v>
      </c>
      <c r="D426">
        <v>690</v>
      </c>
      <c r="E426" t="str">
        <f>School_Listing[[#This Row],[System Code]]&amp;School_Listing[[#This Row],[School Code]]</f>
        <v>190690</v>
      </c>
      <c r="F426" t="s">
        <v>591</v>
      </c>
      <c r="G426">
        <f>School_Listing[[#This Row],[School Code]]</f>
        <v>690</v>
      </c>
    </row>
    <row r="427" spans="1:7" hidden="1" x14ac:dyDescent="0.25">
      <c r="A427">
        <v>190</v>
      </c>
      <c r="B427" t="s">
        <v>452</v>
      </c>
      <c r="C427">
        <f>School_Listing[[#This Row],[System Code]]</f>
        <v>190</v>
      </c>
      <c r="D427">
        <v>695</v>
      </c>
      <c r="E427" t="str">
        <f>School_Listing[[#This Row],[System Code]]&amp;School_Listing[[#This Row],[School Code]]</f>
        <v>190695</v>
      </c>
      <c r="F427" t="s">
        <v>592</v>
      </c>
      <c r="G427">
        <f>School_Listing[[#This Row],[School Code]]</f>
        <v>695</v>
      </c>
    </row>
    <row r="428" spans="1:7" hidden="1" x14ac:dyDescent="0.25">
      <c r="A428">
        <v>190</v>
      </c>
      <c r="B428" t="s">
        <v>452</v>
      </c>
      <c r="C428">
        <f>School_Listing[[#This Row],[System Code]]</f>
        <v>190</v>
      </c>
      <c r="D428">
        <v>704</v>
      </c>
      <c r="E428" t="str">
        <f>School_Listing[[#This Row],[System Code]]&amp;School_Listing[[#This Row],[School Code]]</f>
        <v>190704</v>
      </c>
      <c r="F428" t="s">
        <v>593</v>
      </c>
      <c r="G428">
        <f>School_Listing[[#This Row],[School Code]]</f>
        <v>704</v>
      </c>
    </row>
    <row r="429" spans="1:7" hidden="1" x14ac:dyDescent="0.25">
      <c r="A429">
        <v>190</v>
      </c>
      <c r="B429" t="s">
        <v>452</v>
      </c>
      <c r="C429">
        <f>School_Listing[[#This Row],[System Code]]</f>
        <v>190</v>
      </c>
      <c r="D429">
        <v>538</v>
      </c>
      <c r="E429" t="str">
        <f>School_Listing[[#This Row],[System Code]]&amp;School_Listing[[#This Row],[School Code]]</f>
        <v>190538</v>
      </c>
      <c r="F429" t="s">
        <v>594</v>
      </c>
      <c r="G429">
        <f>School_Listing[[#This Row],[School Code]]</f>
        <v>538</v>
      </c>
    </row>
    <row r="430" spans="1:7" hidden="1" x14ac:dyDescent="0.25">
      <c r="A430">
        <v>190</v>
      </c>
      <c r="B430" t="s">
        <v>452</v>
      </c>
      <c r="C430">
        <f>School_Listing[[#This Row],[System Code]]</f>
        <v>190</v>
      </c>
      <c r="D430">
        <v>715</v>
      </c>
      <c r="E430" t="str">
        <f>School_Listing[[#This Row],[System Code]]&amp;School_Listing[[#This Row],[School Code]]</f>
        <v>190715</v>
      </c>
      <c r="F430" t="s">
        <v>595</v>
      </c>
      <c r="G430">
        <f>School_Listing[[#This Row],[School Code]]</f>
        <v>715</v>
      </c>
    </row>
    <row r="431" spans="1:7" hidden="1" x14ac:dyDescent="0.25">
      <c r="A431">
        <v>200</v>
      </c>
      <c r="B431" t="s">
        <v>596</v>
      </c>
      <c r="C431">
        <f>School_Listing[[#This Row],[System Code]]</f>
        <v>200</v>
      </c>
      <c r="D431">
        <v>20</v>
      </c>
      <c r="E431" t="str">
        <f>School_Listing[[#This Row],[System Code]]&amp;School_Listing[[#This Row],[School Code]]</f>
        <v>20020</v>
      </c>
      <c r="F431" t="s">
        <v>597</v>
      </c>
      <c r="G431">
        <f>School_Listing[[#This Row],[School Code]]</f>
        <v>20</v>
      </c>
    </row>
    <row r="432" spans="1:7" hidden="1" x14ac:dyDescent="0.25">
      <c r="A432">
        <v>200</v>
      </c>
      <c r="B432" t="s">
        <v>596</v>
      </c>
      <c r="C432">
        <f>School_Listing[[#This Row],[System Code]]</f>
        <v>200</v>
      </c>
      <c r="D432">
        <v>5</v>
      </c>
      <c r="E432" t="str">
        <f>School_Listing[[#This Row],[System Code]]&amp;School_Listing[[#This Row],[School Code]]</f>
        <v>2005</v>
      </c>
      <c r="F432" t="s">
        <v>598</v>
      </c>
      <c r="G432">
        <f>School_Listing[[#This Row],[School Code]]</f>
        <v>5</v>
      </c>
    </row>
    <row r="433" spans="1:7" hidden="1" x14ac:dyDescent="0.25">
      <c r="A433">
        <v>200</v>
      </c>
      <c r="B433" t="s">
        <v>596</v>
      </c>
      <c r="C433">
        <f>School_Listing[[#This Row],[System Code]]</f>
        <v>200</v>
      </c>
      <c r="D433">
        <v>10</v>
      </c>
      <c r="E433" t="str">
        <f>School_Listing[[#This Row],[System Code]]&amp;School_Listing[[#This Row],[School Code]]</f>
        <v>20010</v>
      </c>
      <c r="F433" t="s">
        <v>599</v>
      </c>
      <c r="G433">
        <f>School_Listing[[#This Row],[School Code]]</f>
        <v>10</v>
      </c>
    </row>
    <row r="434" spans="1:7" hidden="1" x14ac:dyDescent="0.25">
      <c r="A434">
        <v>200</v>
      </c>
      <c r="B434" t="s">
        <v>596</v>
      </c>
      <c r="C434">
        <f>School_Listing[[#This Row],[System Code]]</f>
        <v>200</v>
      </c>
      <c r="D434">
        <v>3</v>
      </c>
      <c r="E434" t="str">
        <f>School_Listing[[#This Row],[System Code]]&amp;School_Listing[[#This Row],[School Code]]</f>
        <v>2003</v>
      </c>
      <c r="F434" t="s">
        <v>600</v>
      </c>
      <c r="G434">
        <f>School_Listing[[#This Row],[School Code]]</f>
        <v>3</v>
      </c>
    </row>
    <row r="435" spans="1:7" hidden="1" x14ac:dyDescent="0.25">
      <c r="A435">
        <v>210</v>
      </c>
      <c r="B435" t="s">
        <v>601</v>
      </c>
      <c r="C435">
        <f>School_Listing[[#This Row],[System Code]]</f>
        <v>210</v>
      </c>
      <c r="D435">
        <v>10</v>
      </c>
      <c r="E435" t="str">
        <f>School_Listing[[#This Row],[System Code]]&amp;School_Listing[[#This Row],[School Code]]</f>
        <v>21010</v>
      </c>
      <c r="F435" t="s">
        <v>602</v>
      </c>
      <c r="G435">
        <f>School_Listing[[#This Row],[School Code]]</f>
        <v>10</v>
      </c>
    </row>
    <row r="436" spans="1:7" hidden="1" x14ac:dyDescent="0.25">
      <c r="A436">
        <v>210</v>
      </c>
      <c r="B436" t="s">
        <v>601</v>
      </c>
      <c r="C436">
        <f>School_Listing[[#This Row],[System Code]]</f>
        <v>210</v>
      </c>
      <c r="D436">
        <v>25</v>
      </c>
      <c r="E436" t="str">
        <f>School_Listing[[#This Row],[System Code]]&amp;School_Listing[[#This Row],[School Code]]</f>
        <v>21025</v>
      </c>
      <c r="F436" t="s">
        <v>603</v>
      </c>
      <c r="G436">
        <f>School_Listing[[#This Row],[School Code]]</f>
        <v>25</v>
      </c>
    </row>
    <row r="437" spans="1:7" hidden="1" x14ac:dyDescent="0.25">
      <c r="A437">
        <v>210</v>
      </c>
      <c r="B437" t="s">
        <v>601</v>
      </c>
      <c r="C437">
        <f>School_Listing[[#This Row],[System Code]]</f>
        <v>210</v>
      </c>
      <c r="D437">
        <v>37</v>
      </c>
      <c r="E437" t="str">
        <f>School_Listing[[#This Row],[System Code]]&amp;School_Listing[[#This Row],[School Code]]</f>
        <v>21037</v>
      </c>
      <c r="F437" t="s">
        <v>604</v>
      </c>
      <c r="G437">
        <f>School_Listing[[#This Row],[School Code]]</f>
        <v>37</v>
      </c>
    </row>
    <row r="438" spans="1:7" hidden="1" x14ac:dyDescent="0.25">
      <c r="A438">
        <v>210</v>
      </c>
      <c r="B438" t="s">
        <v>601</v>
      </c>
      <c r="C438">
        <f>School_Listing[[#This Row],[System Code]]</f>
        <v>210</v>
      </c>
      <c r="D438">
        <v>50</v>
      </c>
      <c r="E438" t="str">
        <f>School_Listing[[#This Row],[System Code]]&amp;School_Listing[[#This Row],[School Code]]</f>
        <v>21050</v>
      </c>
      <c r="F438" t="s">
        <v>605</v>
      </c>
      <c r="G438">
        <f>School_Listing[[#This Row],[School Code]]</f>
        <v>50</v>
      </c>
    </row>
    <row r="439" spans="1:7" hidden="1" x14ac:dyDescent="0.25">
      <c r="A439">
        <v>210</v>
      </c>
      <c r="B439" t="s">
        <v>601</v>
      </c>
      <c r="C439">
        <f>School_Listing[[#This Row],[System Code]]</f>
        <v>210</v>
      </c>
      <c r="D439">
        <v>40</v>
      </c>
      <c r="E439" t="str">
        <f>School_Listing[[#This Row],[System Code]]&amp;School_Listing[[#This Row],[School Code]]</f>
        <v>21040</v>
      </c>
      <c r="F439" t="s">
        <v>606</v>
      </c>
      <c r="G439">
        <f>School_Listing[[#This Row],[School Code]]</f>
        <v>40</v>
      </c>
    </row>
    <row r="440" spans="1:7" hidden="1" x14ac:dyDescent="0.25">
      <c r="A440">
        <v>210</v>
      </c>
      <c r="B440" t="s">
        <v>601</v>
      </c>
      <c r="C440">
        <f>School_Listing[[#This Row],[System Code]]</f>
        <v>210</v>
      </c>
      <c r="D440">
        <v>45</v>
      </c>
      <c r="E440" t="str">
        <f>School_Listing[[#This Row],[System Code]]&amp;School_Listing[[#This Row],[School Code]]</f>
        <v>21045</v>
      </c>
      <c r="F440" t="s">
        <v>607</v>
      </c>
      <c r="G440">
        <f>School_Listing[[#This Row],[School Code]]</f>
        <v>45</v>
      </c>
    </row>
    <row r="441" spans="1:7" hidden="1" x14ac:dyDescent="0.25">
      <c r="A441">
        <v>220</v>
      </c>
      <c r="B441" t="s">
        <v>608</v>
      </c>
      <c r="C441">
        <f>School_Listing[[#This Row],[System Code]]</f>
        <v>220</v>
      </c>
      <c r="D441">
        <v>55</v>
      </c>
      <c r="E441" t="str">
        <f>School_Listing[[#This Row],[System Code]]&amp;School_Listing[[#This Row],[School Code]]</f>
        <v>22055</v>
      </c>
      <c r="F441" t="s">
        <v>2006</v>
      </c>
      <c r="G441">
        <f>School_Listing[[#This Row],[School Code]]</f>
        <v>55</v>
      </c>
    </row>
    <row r="442" spans="1:7" hidden="1" x14ac:dyDescent="0.25">
      <c r="A442">
        <v>220</v>
      </c>
      <c r="B442" t="s">
        <v>608</v>
      </c>
      <c r="C442">
        <f>School_Listing[[#This Row],[System Code]]</f>
        <v>220</v>
      </c>
      <c r="D442">
        <v>8</v>
      </c>
      <c r="E442" t="str">
        <f>School_Listing[[#This Row],[System Code]]&amp;School_Listing[[#This Row],[School Code]]</f>
        <v>2208</v>
      </c>
      <c r="F442" t="s">
        <v>609</v>
      </c>
      <c r="G442">
        <f>School_Listing[[#This Row],[School Code]]</f>
        <v>8</v>
      </c>
    </row>
    <row r="443" spans="1:7" hidden="1" x14ac:dyDescent="0.25">
      <c r="A443">
        <v>220</v>
      </c>
      <c r="B443" t="s">
        <v>608</v>
      </c>
      <c r="C443">
        <f>School_Listing[[#This Row],[System Code]]</f>
        <v>220</v>
      </c>
      <c r="D443">
        <v>7</v>
      </c>
      <c r="E443" t="str">
        <f>School_Listing[[#This Row],[System Code]]&amp;School_Listing[[#This Row],[School Code]]</f>
        <v>2207</v>
      </c>
      <c r="F443" t="s">
        <v>610</v>
      </c>
      <c r="G443">
        <f>School_Listing[[#This Row],[School Code]]</f>
        <v>7</v>
      </c>
    </row>
    <row r="444" spans="1:7" hidden="1" x14ac:dyDescent="0.25">
      <c r="A444">
        <v>220</v>
      </c>
      <c r="B444" t="s">
        <v>608</v>
      </c>
      <c r="C444">
        <f>School_Listing[[#This Row],[System Code]]</f>
        <v>220</v>
      </c>
      <c r="D444">
        <v>15</v>
      </c>
      <c r="E444" t="str">
        <f>School_Listing[[#This Row],[System Code]]&amp;School_Listing[[#This Row],[School Code]]</f>
        <v>22015</v>
      </c>
      <c r="F444" t="s">
        <v>611</v>
      </c>
      <c r="G444">
        <f>School_Listing[[#This Row],[School Code]]</f>
        <v>15</v>
      </c>
    </row>
    <row r="445" spans="1:7" hidden="1" x14ac:dyDescent="0.25">
      <c r="A445">
        <v>220</v>
      </c>
      <c r="B445" t="s">
        <v>608</v>
      </c>
      <c r="C445">
        <f>School_Listing[[#This Row],[System Code]]</f>
        <v>220</v>
      </c>
      <c r="D445">
        <v>17</v>
      </c>
      <c r="E445" t="str">
        <f>School_Listing[[#This Row],[System Code]]&amp;School_Listing[[#This Row],[School Code]]</f>
        <v>22017</v>
      </c>
      <c r="F445" t="s">
        <v>612</v>
      </c>
      <c r="G445">
        <f>School_Listing[[#This Row],[School Code]]</f>
        <v>17</v>
      </c>
    </row>
    <row r="446" spans="1:7" hidden="1" x14ac:dyDescent="0.25">
      <c r="A446">
        <v>220</v>
      </c>
      <c r="B446" t="s">
        <v>608</v>
      </c>
      <c r="C446">
        <f>School_Listing[[#This Row],[System Code]]</f>
        <v>220</v>
      </c>
      <c r="D446">
        <v>19</v>
      </c>
      <c r="E446" t="str">
        <f>School_Listing[[#This Row],[System Code]]&amp;School_Listing[[#This Row],[School Code]]</f>
        <v>22019</v>
      </c>
      <c r="F446" t="s">
        <v>2007</v>
      </c>
      <c r="G446">
        <f>School_Listing[[#This Row],[School Code]]</f>
        <v>19</v>
      </c>
    </row>
    <row r="447" spans="1:7" hidden="1" x14ac:dyDescent="0.25">
      <c r="A447">
        <v>220</v>
      </c>
      <c r="B447" t="s">
        <v>608</v>
      </c>
      <c r="C447">
        <f>School_Listing[[#This Row],[System Code]]</f>
        <v>220</v>
      </c>
      <c r="D447">
        <v>25</v>
      </c>
      <c r="E447" t="str">
        <f>School_Listing[[#This Row],[System Code]]&amp;School_Listing[[#This Row],[School Code]]</f>
        <v>22025</v>
      </c>
      <c r="F447" t="s">
        <v>613</v>
      </c>
      <c r="G447">
        <f>School_Listing[[#This Row],[School Code]]</f>
        <v>25</v>
      </c>
    </row>
    <row r="448" spans="1:7" hidden="1" x14ac:dyDescent="0.25">
      <c r="A448">
        <v>220</v>
      </c>
      <c r="B448" t="s">
        <v>608</v>
      </c>
      <c r="C448">
        <f>School_Listing[[#This Row],[System Code]]</f>
        <v>220</v>
      </c>
      <c r="D448">
        <v>20</v>
      </c>
      <c r="E448" t="str">
        <f>School_Listing[[#This Row],[System Code]]&amp;School_Listing[[#This Row],[School Code]]</f>
        <v>22020</v>
      </c>
      <c r="F448" t="s">
        <v>614</v>
      </c>
      <c r="G448">
        <f>School_Listing[[#This Row],[School Code]]</f>
        <v>20</v>
      </c>
    </row>
    <row r="449" spans="1:7" hidden="1" x14ac:dyDescent="0.25">
      <c r="A449">
        <v>220</v>
      </c>
      <c r="B449" t="s">
        <v>608</v>
      </c>
      <c r="C449">
        <f>School_Listing[[#This Row],[System Code]]</f>
        <v>220</v>
      </c>
      <c r="D449">
        <v>23</v>
      </c>
      <c r="E449" t="str">
        <f>School_Listing[[#This Row],[System Code]]&amp;School_Listing[[#This Row],[School Code]]</f>
        <v>22023</v>
      </c>
      <c r="F449" t="s">
        <v>615</v>
      </c>
      <c r="G449">
        <f>School_Listing[[#This Row],[School Code]]</f>
        <v>23</v>
      </c>
    </row>
    <row r="450" spans="1:7" hidden="1" x14ac:dyDescent="0.25">
      <c r="A450">
        <v>220</v>
      </c>
      <c r="B450" t="s">
        <v>608</v>
      </c>
      <c r="C450">
        <f>School_Listing[[#This Row],[System Code]]</f>
        <v>220</v>
      </c>
      <c r="D450">
        <v>10</v>
      </c>
      <c r="E450" t="str">
        <f>School_Listing[[#This Row],[System Code]]&amp;School_Listing[[#This Row],[School Code]]</f>
        <v>22010</v>
      </c>
      <c r="F450" t="s">
        <v>616</v>
      </c>
      <c r="G450">
        <f>School_Listing[[#This Row],[School Code]]</f>
        <v>10</v>
      </c>
    </row>
    <row r="451" spans="1:7" hidden="1" x14ac:dyDescent="0.25">
      <c r="A451">
        <v>220</v>
      </c>
      <c r="B451" t="s">
        <v>608</v>
      </c>
      <c r="C451">
        <f>School_Listing[[#This Row],[System Code]]</f>
        <v>220</v>
      </c>
      <c r="D451">
        <v>30</v>
      </c>
      <c r="E451" t="str">
        <f>School_Listing[[#This Row],[System Code]]&amp;School_Listing[[#This Row],[School Code]]</f>
        <v>22030</v>
      </c>
      <c r="F451" t="s">
        <v>617</v>
      </c>
      <c r="G451">
        <f>School_Listing[[#This Row],[School Code]]</f>
        <v>30</v>
      </c>
    </row>
    <row r="452" spans="1:7" hidden="1" x14ac:dyDescent="0.25">
      <c r="A452">
        <v>220</v>
      </c>
      <c r="B452" t="s">
        <v>608</v>
      </c>
      <c r="C452">
        <f>School_Listing[[#This Row],[System Code]]</f>
        <v>220</v>
      </c>
      <c r="D452">
        <v>7001</v>
      </c>
      <c r="E452" t="str">
        <f>School_Listing[[#This Row],[System Code]]&amp;School_Listing[[#This Row],[School Code]]</f>
        <v>2207001</v>
      </c>
      <c r="F452" t="s">
        <v>2008</v>
      </c>
      <c r="G452">
        <f>School_Listing[[#This Row],[School Code]]</f>
        <v>7001</v>
      </c>
    </row>
    <row r="453" spans="1:7" hidden="1" x14ac:dyDescent="0.25">
      <c r="A453">
        <v>220</v>
      </c>
      <c r="B453" t="s">
        <v>608</v>
      </c>
      <c r="C453">
        <f>School_Listing[[#This Row],[System Code]]</f>
        <v>220</v>
      </c>
      <c r="D453">
        <v>5</v>
      </c>
      <c r="E453" t="str">
        <f>School_Listing[[#This Row],[System Code]]&amp;School_Listing[[#This Row],[School Code]]</f>
        <v>2205</v>
      </c>
      <c r="F453" t="s">
        <v>618</v>
      </c>
      <c r="G453">
        <f>School_Listing[[#This Row],[School Code]]</f>
        <v>5</v>
      </c>
    </row>
    <row r="454" spans="1:7" hidden="1" x14ac:dyDescent="0.25">
      <c r="A454">
        <v>220</v>
      </c>
      <c r="B454" t="s">
        <v>608</v>
      </c>
      <c r="C454">
        <f>School_Listing[[#This Row],[System Code]]</f>
        <v>220</v>
      </c>
      <c r="D454">
        <v>28</v>
      </c>
      <c r="E454" t="str">
        <f>School_Listing[[#This Row],[System Code]]&amp;School_Listing[[#This Row],[School Code]]</f>
        <v>22028</v>
      </c>
      <c r="F454" t="s">
        <v>619</v>
      </c>
      <c r="G454">
        <f>School_Listing[[#This Row],[School Code]]</f>
        <v>28</v>
      </c>
    </row>
    <row r="455" spans="1:7" hidden="1" x14ac:dyDescent="0.25">
      <c r="A455">
        <v>220</v>
      </c>
      <c r="B455" t="s">
        <v>608</v>
      </c>
      <c r="C455">
        <f>School_Listing[[#This Row],[System Code]]</f>
        <v>220</v>
      </c>
      <c r="D455">
        <v>40</v>
      </c>
      <c r="E455" t="str">
        <f>School_Listing[[#This Row],[System Code]]&amp;School_Listing[[#This Row],[School Code]]</f>
        <v>22040</v>
      </c>
      <c r="F455" t="s">
        <v>620</v>
      </c>
      <c r="G455">
        <f>School_Listing[[#This Row],[School Code]]</f>
        <v>40</v>
      </c>
    </row>
    <row r="456" spans="1:7" hidden="1" x14ac:dyDescent="0.25">
      <c r="A456">
        <v>220</v>
      </c>
      <c r="B456" t="s">
        <v>608</v>
      </c>
      <c r="C456">
        <f>School_Listing[[#This Row],[System Code]]</f>
        <v>220</v>
      </c>
      <c r="D456">
        <v>50</v>
      </c>
      <c r="E456" t="str">
        <f>School_Listing[[#This Row],[System Code]]&amp;School_Listing[[#This Row],[School Code]]</f>
        <v>22050</v>
      </c>
      <c r="F456" t="s">
        <v>621</v>
      </c>
      <c r="G456">
        <f>School_Listing[[#This Row],[School Code]]</f>
        <v>50</v>
      </c>
    </row>
    <row r="457" spans="1:7" hidden="1" x14ac:dyDescent="0.25">
      <c r="A457">
        <v>220</v>
      </c>
      <c r="B457" t="s">
        <v>608</v>
      </c>
      <c r="C457">
        <f>School_Listing[[#This Row],[System Code]]</f>
        <v>220</v>
      </c>
      <c r="D457">
        <v>44</v>
      </c>
      <c r="E457" t="str">
        <f>School_Listing[[#This Row],[System Code]]&amp;School_Listing[[#This Row],[School Code]]</f>
        <v>22044</v>
      </c>
      <c r="F457" t="s">
        <v>622</v>
      </c>
      <c r="G457">
        <f>School_Listing[[#This Row],[School Code]]</f>
        <v>44</v>
      </c>
    </row>
    <row r="458" spans="1:7" hidden="1" x14ac:dyDescent="0.25">
      <c r="A458">
        <v>230</v>
      </c>
      <c r="B458" t="s">
        <v>623</v>
      </c>
      <c r="C458">
        <f>School_Listing[[#This Row],[System Code]]</f>
        <v>230</v>
      </c>
      <c r="D458">
        <v>18</v>
      </c>
      <c r="E458" t="str">
        <f>School_Listing[[#This Row],[System Code]]&amp;School_Listing[[#This Row],[School Code]]</f>
        <v>23018</v>
      </c>
      <c r="F458" t="s">
        <v>624</v>
      </c>
      <c r="G458">
        <f>School_Listing[[#This Row],[School Code]]</f>
        <v>18</v>
      </c>
    </row>
    <row r="459" spans="1:7" hidden="1" x14ac:dyDescent="0.25">
      <c r="A459">
        <v>230</v>
      </c>
      <c r="B459" t="s">
        <v>623</v>
      </c>
      <c r="C459">
        <f>School_Listing[[#This Row],[System Code]]</f>
        <v>230</v>
      </c>
      <c r="D459">
        <v>20</v>
      </c>
      <c r="E459" t="str">
        <f>School_Listing[[#This Row],[System Code]]&amp;School_Listing[[#This Row],[School Code]]</f>
        <v>23020</v>
      </c>
      <c r="F459" t="s">
        <v>625</v>
      </c>
      <c r="G459">
        <f>School_Listing[[#This Row],[School Code]]</f>
        <v>20</v>
      </c>
    </row>
    <row r="460" spans="1:7" hidden="1" x14ac:dyDescent="0.25">
      <c r="A460">
        <v>230</v>
      </c>
      <c r="B460" t="s">
        <v>623</v>
      </c>
      <c r="C460">
        <f>School_Listing[[#This Row],[System Code]]</f>
        <v>230</v>
      </c>
      <c r="D460">
        <v>25</v>
      </c>
      <c r="E460" t="str">
        <f>School_Listing[[#This Row],[System Code]]&amp;School_Listing[[#This Row],[School Code]]</f>
        <v>23025</v>
      </c>
      <c r="F460" t="s">
        <v>626</v>
      </c>
      <c r="G460">
        <f>School_Listing[[#This Row],[School Code]]</f>
        <v>25</v>
      </c>
    </row>
    <row r="461" spans="1:7" hidden="1" x14ac:dyDescent="0.25">
      <c r="A461">
        <v>230</v>
      </c>
      <c r="B461" t="s">
        <v>623</v>
      </c>
      <c r="C461">
        <f>School_Listing[[#This Row],[System Code]]</f>
        <v>230</v>
      </c>
      <c r="D461">
        <v>30</v>
      </c>
      <c r="E461" t="str">
        <f>School_Listing[[#This Row],[System Code]]&amp;School_Listing[[#This Row],[School Code]]</f>
        <v>23030</v>
      </c>
      <c r="F461" t="s">
        <v>627</v>
      </c>
      <c r="G461">
        <f>School_Listing[[#This Row],[School Code]]</f>
        <v>30</v>
      </c>
    </row>
    <row r="462" spans="1:7" hidden="1" x14ac:dyDescent="0.25">
      <c r="A462">
        <v>230</v>
      </c>
      <c r="B462" t="s">
        <v>623</v>
      </c>
      <c r="C462">
        <f>School_Listing[[#This Row],[System Code]]</f>
        <v>230</v>
      </c>
      <c r="D462">
        <v>35</v>
      </c>
      <c r="E462" t="str">
        <f>School_Listing[[#This Row],[System Code]]&amp;School_Listing[[#This Row],[School Code]]</f>
        <v>23035</v>
      </c>
      <c r="F462" t="s">
        <v>628</v>
      </c>
      <c r="G462">
        <f>School_Listing[[#This Row],[School Code]]</f>
        <v>35</v>
      </c>
    </row>
    <row r="463" spans="1:7" hidden="1" x14ac:dyDescent="0.25">
      <c r="A463">
        <v>230</v>
      </c>
      <c r="B463" t="s">
        <v>623</v>
      </c>
      <c r="C463">
        <f>School_Listing[[#This Row],[System Code]]</f>
        <v>230</v>
      </c>
      <c r="D463">
        <v>15</v>
      </c>
      <c r="E463" t="str">
        <f>School_Listing[[#This Row],[System Code]]&amp;School_Listing[[#This Row],[School Code]]</f>
        <v>23015</v>
      </c>
      <c r="F463" t="s">
        <v>629</v>
      </c>
      <c r="G463">
        <f>School_Listing[[#This Row],[School Code]]</f>
        <v>15</v>
      </c>
    </row>
    <row r="464" spans="1:7" hidden="1" x14ac:dyDescent="0.25">
      <c r="A464">
        <v>230</v>
      </c>
      <c r="B464" t="s">
        <v>623</v>
      </c>
      <c r="C464">
        <f>School_Listing[[#This Row],[System Code]]</f>
        <v>230</v>
      </c>
      <c r="D464">
        <v>43</v>
      </c>
      <c r="E464" t="str">
        <f>School_Listing[[#This Row],[System Code]]&amp;School_Listing[[#This Row],[School Code]]</f>
        <v>23043</v>
      </c>
      <c r="F464" t="s">
        <v>630</v>
      </c>
      <c r="G464">
        <f>School_Listing[[#This Row],[School Code]]</f>
        <v>43</v>
      </c>
    </row>
    <row r="465" spans="1:7" hidden="1" x14ac:dyDescent="0.25">
      <c r="A465">
        <v>230</v>
      </c>
      <c r="B465" t="s">
        <v>623</v>
      </c>
      <c r="C465">
        <f>School_Listing[[#This Row],[System Code]]</f>
        <v>230</v>
      </c>
      <c r="D465">
        <v>45</v>
      </c>
      <c r="E465" t="str">
        <f>School_Listing[[#This Row],[System Code]]&amp;School_Listing[[#This Row],[School Code]]</f>
        <v>23045</v>
      </c>
      <c r="F465" t="s">
        <v>631</v>
      </c>
      <c r="G465">
        <f>School_Listing[[#This Row],[School Code]]</f>
        <v>45</v>
      </c>
    </row>
    <row r="466" spans="1:7" hidden="1" x14ac:dyDescent="0.25">
      <c r="A466">
        <v>231</v>
      </c>
      <c r="B466" t="s">
        <v>632</v>
      </c>
      <c r="C466">
        <f>School_Listing[[#This Row],[System Code]]</f>
        <v>231</v>
      </c>
      <c r="D466">
        <v>15</v>
      </c>
      <c r="E466" t="str">
        <f>School_Listing[[#This Row],[System Code]]&amp;School_Listing[[#This Row],[School Code]]</f>
        <v>23115</v>
      </c>
      <c r="F466" t="s">
        <v>633</v>
      </c>
      <c r="G466">
        <f>School_Listing[[#This Row],[School Code]]</f>
        <v>15</v>
      </c>
    </row>
    <row r="467" spans="1:7" hidden="1" x14ac:dyDescent="0.25">
      <c r="A467">
        <v>231</v>
      </c>
      <c r="B467" t="s">
        <v>632</v>
      </c>
      <c r="C467">
        <f>School_Listing[[#This Row],[System Code]]</f>
        <v>231</v>
      </c>
      <c r="D467">
        <v>12</v>
      </c>
      <c r="E467" t="str">
        <f>School_Listing[[#This Row],[System Code]]&amp;School_Listing[[#This Row],[School Code]]</f>
        <v>23112</v>
      </c>
      <c r="F467" t="s">
        <v>634</v>
      </c>
      <c r="G467">
        <f>School_Listing[[#This Row],[School Code]]</f>
        <v>12</v>
      </c>
    </row>
    <row r="468" spans="1:7" hidden="1" x14ac:dyDescent="0.25">
      <c r="A468">
        <v>231</v>
      </c>
      <c r="B468" t="s">
        <v>632</v>
      </c>
      <c r="C468">
        <f>School_Listing[[#This Row],[System Code]]</f>
        <v>231</v>
      </c>
      <c r="D468">
        <v>21</v>
      </c>
      <c r="E468" t="str">
        <f>School_Listing[[#This Row],[System Code]]&amp;School_Listing[[#This Row],[School Code]]</f>
        <v>23121</v>
      </c>
      <c r="F468" t="s">
        <v>635</v>
      </c>
      <c r="G468">
        <f>School_Listing[[#This Row],[School Code]]</f>
        <v>21</v>
      </c>
    </row>
    <row r="469" spans="1:7" hidden="1" x14ac:dyDescent="0.25">
      <c r="A469">
        <v>231</v>
      </c>
      <c r="B469" t="s">
        <v>632</v>
      </c>
      <c r="C469">
        <f>School_Listing[[#This Row],[System Code]]</f>
        <v>231</v>
      </c>
      <c r="D469">
        <v>25</v>
      </c>
      <c r="E469" t="str">
        <f>School_Listing[[#This Row],[System Code]]&amp;School_Listing[[#This Row],[School Code]]</f>
        <v>23125</v>
      </c>
      <c r="F469" t="s">
        <v>636</v>
      </c>
      <c r="G469">
        <f>School_Listing[[#This Row],[School Code]]</f>
        <v>25</v>
      </c>
    </row>
    <row r="470" spans="1:7" hidden="1" x14ac:dyDescent="0.25">
      <c r="A470">
        <v>240</v>
      </c>
      <c r="B470" t="s">
        <v>637</v>
      </c>
      <c r="C470">
        <f>School_Listing[[#This Row],[System Code]]</f>
        <v>240</v>
      </c>
      <c r="D470">
        <v>95</v>
      </c>
      <c r="E470" t="str">
        <f>School_Listing[[#This Row],[System Code]]&amp;School_Listing[[#This Row],[School Code]]</f>
        <v>24095</v>
      </c>
      <c r="F470" t="s">
        <v>638</v>
      </c>
      <c r="G470">
        <f>School_Listing[[#This Row],[School Code]]</f>
        <v>95</v>
      </c>
    </row>
    <row r="471" spans="1:7" hidden="1" x14ac:dyDescent="0.25">
      <c r="A471">
        <v>240</v>
      </c>
      <c r="B471" t="s">
        <v>637</v>
      </c>
      <c r="C471">
        <f>School_Listing[[#This Row],[System Code]]</f>
        <v>240</v>
      </c>
      <c r="D471">
        <v>18</v>
      </c>
      <c r="E471" t="str">
        <f>School_Listing[[#This Row],[System Code]]&amp;School_Listing[[#This Row],[School Code]]</f>
        <v>24018</v>
      </c>
      <c r="F471" t="s">
        <v>639</v>
      </c>
      <c r="G471">
        <f>School_Listing[[#This Row],[School Code]]</f>
        <v>18</v>
      </c>
    </row>
    <row r="472" spans="1:7" hidden="1" x14ac:dyDescent="0.25">
      <c r="A472">
        <v>240</v>
      </c>
      <c r="B472" t="s">
        <v>637</v>
      </c>
      <c r="C472">
        <f>School_Listing[[#This Row],[System Code]]</f>
        <v>240</v>
      </c>
      <c r="D472">
        <v>24</v>
      </c>
      <c r="E472" t="str">
        <f>School_Listing[[#This Row],[System Code]]&amp;School_Listing[[#This Row],[School Code]]</f>
        <v>24024</v>
      </c>
      <c r="F472" t="s">
        <v>2009</v>
      </c>
      <c r="G472">
        <f>School_Listing[[#This Row],[School Code]]</f>
        <v>24</v>
      </c>
    </row>
    <row r="473" spans="1:7" hidden="1" x14ac:dyDescent="0.25">
      <c r="A473">
        <v>240</v>
      </c>
      <c r="B473" t="s">
        <v>637</v>
      </c>
      <c r="C473">
        <f>School_Listing[[#This Row],[System Code]]</f>
        <v>240</v>
      </c>
      <c r="D473">
        <v>26</v>
      </c>
      <c r="E473" t="str">
        <f>School_Listing[[#This Row],[System Code]]&amp;School_Listing[[#This Row],[School Code]]</f>
        <v>24026</v>
      </c>
      <c r="F473" t="s">
        <v>640</v>
      </c>
      <c r="G473">
        <f>School_Listing[[#This Row],[School Code]]</f>
        <v>26</v>
      </c>
    </row>
    <row r="474" spans="1:7" hidden="1" x14ac:dyDescent="0.25">
      <c r="A474">
        <v>240</v>
      </c>
      <c r="B474" t="s">
        <v>637</v>
      </c>
      <c r="C474">
        <f>School_Listing[[#This Row],[System Code]]</f>
        <v>240</v>
      </c>
      <c r="D474">
        <v>46</v>
      </c>
      <c r="E474" t="str">
        <f>School_Listing[[#This Row],[System Code]]&amp;School_Listing[[#This Row],[School Code]]</f>
        <v>24046</v>
      </c>
      <c r="F474" t="s">
        <v>641</v>
      </c>
      <c r="G474">
        <f>School_Listing[[#This Row],[School Code]]</f>
        <v>46</v>
      </c>
    </row>
    <row r="475" spans="1:7" hidden="1" x14ac:dyDescent="0.25">
      <c r="A475">
        <v>240</v>
      </c>
      <c r="B475" t="s">
        <v>637</v>
      </c>
      <c r="C475">
        <f>School_Listing[[#This Row],[System Code]]</f>
        <v>240</v>
      </c>
      <c r="D475">
        <v>60</v>
      </c>
      <c r="E475" t="str">
        <f>School_Listing[[#This Row],[System Code]]&amp;School_Listing[[#This Row],[School Code]]</f>
        <v>24060</v>
      </c>
      <c r="F475" t="s">
        <v>642</v>
      </c>
      <c r="G475">
        <f>School_Listing[[#This Row],[School Code]]</f>
        <v>60</v>
      </c>
    </row>
    <row r="476" spans="1:7" hidden="1" x14ac:dyDescent="0.25">
      <c r="A476">
        <v>240</v>
      </c>
      <c r="B476" t="s">
        <v>637</v>
      </c>
      <c r="C476">
        <f>School_Listing[[#This Row],[System Code]]</f>
        <v>240</v>
      </c>
      <c r="D476">
        <v>70</v>
      </c>
      <c r="E476" t="str">
        <f>School_Listing[[#This Row],[System Code]]&amp;School_Listing[[#This Row],[School Code]]</f>
        <v>24070</v>
      </c>
      <c r="F476" t="s">
        <v>643</v>
      </c>
      <c r="G476">
        <f>School_Listing[[#This Row],[School Code]]</f>
        <v>70</v>
      </c>
    </row>
    <row r="477" spans="1:7" hidden="1" x14ac:dyDescent="0.25">
      <c r="A477">
        <v>240</v>
      </c>
      <c r="B477" t="s">
        <v>637</v>
      </c>
      <c r="C477">
        <f>School_Listing[[#This Row],[System Code]]</f>
        <v>240</v>
      </c>
      <c r="D477">
        <v>90</v>
      </c>
      <c r="E477" t="str">
        <f>School_Listing[[#This Row],[System Code]]&amp;School_Listing[[#This Row],[School Code]]</f>
        <v>24090</v>
      </c>
      <c r="F477" t="s">
        <v>644</v>
      </c>
      <c r="G477">
        <f>School_Listing[[#This Row],[School Code]]</f>
        <v>90</v>
      </c>
    </row>
    <row r="478" spans="1:7" hidden="1" x14ac:dyDescent="0.25">
      <c r="A478">
        <v>250</v>
      </c>
      <c r="B478" t="s">
        <v>645</v>
      </c>
      <c r="C478">
        <f>School_Listing[[#This Row],[System Code]]</f>
        <v>250</v>
      </c>
      <c r="D478">
        <v>5</v>
      </c>
      <c r="E478" t="str">
        <f>School_Listing[[#This Row],[System Code]]&amp;School_Listing[[#This Row],[School Code]]</f>
        <v>2505</v>
      </c>
      <c r="F478" t="s">
        <v>646</v>
      </c>
      <c r="G478">
        <f>School_Listing[[#This Row],[School Code]]</f>
        <v>5</v>
      </c>
    </row>
    <row r="479" spans="1:7" hidden="1" x14ac:dyDescent="0.25">
      <c r="A479">
        <v>250</v>
      </c>
      <c r="B479" t="s">
        <v>645</v>
      </c>
      <c r="C479">
        <f>School_Listing[[#This Row],[System Code]]</f>
        <v>250</v>
      </c>
      <c r="D479">
        <v>25</v>
      </c>
      <c r="E479" t="str">
        <f>School_Listing[[#This Row],[System Code]]&amp;School_Listing[[#This Row],[School Code]]</f>
        <v>25025</v>
      </c>
      <c r="F479" t="s">
        <v>647</v>
      </c>
      <c r="G479">
        <f>School_Listing[[#This Row],[School Code]]</f>
        <v>25</v>
      </c>
    </row>
    <row r="480" spans="1:7" hidden="1" x14ac:dyDescent="0.25">
      <c r="A480">
        <v>250</v>
      </c>
      <c r="B480" t="s">
        <v>645</v>
      </c>
      <c r="C480">
        <f>School_Listing[[#This Row],[System Code]]</f>
        <v>250</v>
      </c>
      <c r="D480">
        <v>52</v>
      </c>
      <c r="E480" t="str">
        <f>School_Listing[[#This Row],[System Code]]&amp;School_Listing[[#This Row],[School Code]]</f>
        <v>25052</v>
      </c>
      <c r="F480" t="s">
        <v>648</v>
      </c>
      <c r="G480">
        <f>School_Listing[[#This Row],[School Code]]</f>
        <v>52</v>
      </c>
    </row>
    <row r="481" spans="1:7" hidden="1" x14ac:dyDescent="0.25">
      <c r="A481">
        <v>250</v>
      </c>
      <c r="B481" t="s">
        <v>645</v>
      </c>
      <c r="C481">
        <f>School_Listing[[#This Row],[System Code]]</f>
        <v>250</v>
      </c>
      <c r="D481">
        <v>40</v>
      </c>
      <c r="E481" t="str">
        <f>School_Listing[[#This Row],[System Code]]&amp;School_Listing[[#This Row],[School Code]]</f>
        <v>25040</v>
      </c>
      <c r="F481" t="s">
        <v>649</v>
      </c>
      <c r="G481">
        <f>School_Listing[[#This Row],[School Code]]</f>
        <v>40</v>
      </c>
    </row>
    <row r="482" spans="1:7" hidden="1" x14ac:dyDescent="0.25">
      <c r="A482">
        <v>250</v>
      </c>
      <c r="B482" t="s">
        <v>645</v>
      </c>
      <c r="C482">
        <f>School_Listing[[#This Row],[System Code]]</f>
        <v>250</v>
      </c>
      <c r="D482">
        <v>33</v>
      </c>
      <c r="E482" t="str">
        <f>School_Listing[[#This Row],[System Code]]&amp;School_Listing[[#This Row],[School Code]]</f>
        <v>25033</v>
      </c>
      <c r="F482" t="s">
        <v>650</v>
      </c>
      <c r="G482">
        <f>School_Listing[[#This Row],[School Code]]</f>
        <v>33</v>
      </c>
    </row>
    <row r="483" spans="1:7" hidden="1" x14ac:dyDescent="0.25">
      <c r="A483">
        <v>250</v>
      </c>
      <c r="B483" t="s">
        <v>645</v>
      </c>
      <c r="C483">
        <f>School_Listing[[#This Row],[System Code]]</f>
        <v>250</v>
      </c>
      <c r="D483">
        <v>60</v>
      </c>
      <c r="E483" t="str">
        <f>School_Listing[[#This Row],[System Code]]&amp;School_Listing[[#This Row],[School Code]]</f>
        <v>25060</v>
      </c>
      <c r="F483" t="s">
        <v>651</v>
      </c>
      <c r="G483">
        <f>School_Listing[[#This Row],[School Code]]</f>
        <v>60</v>
      </c>
    </row>
    <row r="484" spans="1:7" hidden="1" x14ac:dyDescent="0.25">
      <c r="A484">
        <v>260</v>
      </c>
      <c r="B484" t="s">
        <v>652</v>
      </c>
      <c r="C484">
        <f>School_Listing[[#This Row],[System Code]]</f>
        <v>260</v>
      </c>
      <c r="D484">
        <v>15</v>
      </c>
      <c r="E484" t="str">
        <f>School_Listing[[#This Row],[System Code]]&amp;School_Listing[[#This Row],[School Code]]</f>
        <v>26015</v>
      </c>
      <c r="F484" t="s">
        <v>653</v>
      </c>
      <c r="G484">
        <f>School_Listing[[#This Row],[School Code]]</f>
        <v>15</v>
      </c>
    </row>
    <row r="485" spans="1:7" hidden="1" x14ac:dyDescent="0.25">
      <c r="A485">
        <v>260</v>
      </c>
      <c r="B485" t="s">
        <v>652</v>
      </c>
      <c r="C485">
        <f>School_Listing[[#This Row],[System Code]]</f>
        <v>260</v>
      </c>
      <c r="D485">
        <v>30</v>
      </c>
      <c r="E485" t="str">
        <f>School_Listing[[#This Row],[System Code]]&amp;School_Listing[[#This Row],[School Code]]</f>
        <v>26030</v>
      </c>
      <c r="F485" t="s">
        <v>654</v>
      </c>
      <c r="G485">
        <f>School_Listing[[#This Row],[School Code]]</f>
        <v>30</v>
      </c>
    </row>
    <row r="486" spans="1:7" hidden="1" x14ac:dyDescent="0.25">
      <c r="A486">
        <v>260</v>
      </c>
      <c r="B486" t="s">
        <v>652</v>
      </c>
      <c r="C486">
        <f>School_Listing[[#This Row],[System Code]]</f>
        <v>260</v>
      </c>
      <c r="D486">
        <v>35</v>
      </c>
      <c r="E486" t="str">
        <f>School_Listing[[#This Row],[System Code]]&amp;School_Listing[[#This Row],[School Code]]</f>
        <v>26035</v>
      </c>
      <c r="F486" t="s">
        <v>655</v>
      </c>
      <c r="G486">
        <f>School_Listing[[#This Row],[School Code]]</f>
        <v>35</v>
      </c>
    </row>
    <row r="487" spans="1:7" hidden="1" x14ac:dyDescent="0.25">
      <c r="A487">
        <v>260</v>
      </c>
      <c r="B487" t="s">
        <v>652</v>
      </c>
      <c r="C487">
        <f>School_Listing[[#This Row],[System Code]]</f>
        <v>260</v>
      </c>
      <c r="D487">
        <v>40</v>
      </c>
      <c r="E487" t="str">
        <f>School_Listing[[#This Row],[System Code]]&amp;School_Listing[[#This Row],[School Code]]</f>
        <v>26040</v>
      </c>
      <c r="F487" t="s">
        <v>656</v>
      </c>
      <c r="G487">
        <f>School_Listing[[#This Row],[School Code]]</f>
        <v>40</v>
      </c>
    </row>
    <row r="488" spans="1:7" hidden="1" x14ac:dyDescent="0.25">
      <c r="A488">
        <v>260</v>
      </c>
      <c r="B488" t="s">
        <v>652</v>
      </c>
      <c r="C488">
        <f>School_Listing[[#This Row],[System Code]]</f>
        <v>260</v>
      </c>
      <c r="D488">
        <v>50</v>
      </c>
      <c r="E488" t="str">
        <f>School_Listing[[#This Row],[System Code]]&amp;School_Listing[[#This Row],[School Code]]</f>
        <v>26050</v>
      </c>
      <c r="F488" t="s">
        <v>657</v>
      </c>
      <c r="G488">
        <f>School_Listing[[#This Row],[School Code]]</f>
        <v>50</v>
      </c>
    </row>
    <row r="489" spans="1:7" hidden="1" x14ac:dyDescent="0.25">
      <c r="A489">
        <v>260</v>
      </c>
      <c r="B489" t="s">
        <v>652</v>
      </c>
      <c r="C489">
        <f>School_Listing[[#This Row],[System Code]]</f>
        <v>260</v>
      </c>
      <c r="D489">
        <v>65</v>
      </c>
      <c r="E489" t="str">
        <f>School_Listing[[#This Row],[System Code]]&amp;School_Listing[[#This Row],[School Code]]</f>
        <v>26065</v>
      </c>
      <c r="F489" t="s">
        <v>658</v>
      </c>
      <c r="G489">
        <f>School_Listing[[#This Row],[School Code]]</f>
        <v>65</v>
      </c>
    </row>
    <row r="490" spans="1:7" hidden="1" x14ac:dyDescent="0.25">
      <c r="A490">
        <v>260</v>
      </c>
      <c r="B490" t="s">
        <v>652</v>
      </c>
      <c r="C490">
        <f>School_Listing[[#This Row],[System Code]]</f>
        <v>260</v>
      </c>
      <c r="D490">
        <v>82</v>
      </c>
      <c r="E490" t="str">
        <f>School_Listing[[#This Row],[System Code]]&amp;School_Listing[[#This Row],[School Code]]</f>
        <v>26082</v>
      </c>
      <c r="F490" t="s">
        <v>659</v>
      </c>
      <c r="G490">
        <f>School_Listing[[#This Row],[School Code]]</f>
        <v>82</v>
      </c>
    </row>
    <row r="491" spans="1:7" hidden="1" x14ac:dyDescent="0.25">
      <c r="A491">
        <v>260</v>
      </c>
      <c r="B491" t="s">
        <v>652</v>
      </c>
      <c r="C491">
        <f>School_Listing[[#This Row],[System Code]]</f>
        <v>260</v>
      </c>
      <c r="D491">
        <v>80</v>
      </c>
      <c r="E491" t="str">
        <f>School_Listing[[#This Row],[System Code]]&amp;School_Listing[[#This Row],[School Code]]</f>
        <v>26080</v>
      </c>
      <c r="F491" t="s">
        <v>2010</v>
      </c>
      <c r="G491">
        <f>School_Listing[[#This Row],[School Code]]</f>
        <v>80</v>
      </c>
    </row>
    <row r="492" spans="1:7" hidden="1" x14ac:dyDescent="0.25">
      <c r="A492">
        <v>260</v>
      </c>
      <c r="B492" t="s">
        <v>652</v>
      </c>
      <c r="C492">
        <f>School_Listing[[#This Row],[System Code]]</f>
        <v>260</v>
      </c>
      <c r="D492">
        <v>87</v>
      </c>
      <c r="E492" t="str">
        <f>School_Listing[[#This Row],[System Code]]&amp;School_Listing[[#This Row],[School Code]]</f>
        <v>26087</v>
      </c>
      <c r="F492" t="s">
        <v>660</v>
      </c>
      <c r="G492">
        <f>School_Listing[[#This Row],[School Code]]</f>
        <v>87</v>
      </c>
    </row>
    <row r="493" spans="1:7" hidden="1" x14ac:dyDescent="0.25">
      <c r="A493">
        <v>260</v>
      </c>
      <c r="B493" t="s">
        <v>652</v>
      </c>
      <c r="C493">
        <f>School_Listing[[#This Row],[System Code]]</f>
        <v>260</v>
      </c>
      <c r="D493">
        <v>90</v>
      </c>
      <c r="E493" t="str">
        <f>School_Listing[[#This Row],[System Code]]&amp;School_Listing[[#This Row],[School Code]]</f>
        <v>26090</v>
      </c>
      <c r="F493" t="s">
        <v>661</v>
      </c>
      <c r="G493">
        <f>School_Listing[[#This Row],[School Code]]</f>
        <v>90</v>
      </c>
    </row>
    <row r="494" spans="1:7" hidden="1" x14ac:dyDescent="0.25">
      <c r="A494">
        <v>260</v>
      </c>
      <c r="B494" t="s">
        <v>652</v>
      </c>
      <c r="C494">
        <f>School_Listing[[#This Row],[System Code]]</f>
        <v>260</v>
      </c>
      <c r="D494">
        <v>115</v>
      </c>
      <c r="E494" t="str">
        <f>School_Listing[[#This Row],[System Code]]&amp;School_Listing[[#This Row],[School Code]]</f>
        <v>260115</v>
      </c>
      <c r="F494" t="s">
        <v>662</v>
      </c>
      <c r="G494">
        <f>School_Listing[[#This Row],[School Code]]</f>
        <v>115</v>
      </c>
    </row>
    <row r="495" spans="1:7" hidden="1" x14ac:dyDescent="0.25">
      <c r="A495">
        <v>271</v>
      </c>
      <c r="B495" t="s">
        <v>663</v>
      </c>
      <c r="C495">
        <f>School_Listing[[#This Row],[System Code]]</f>
        <v>271</v>
      </c>
      <c r="D495">
        <v>27</v>
      </c>
      <c r="E495" t="str">
        <f>School_Listing[[#This Row],[System Code]]&amp;School_Listing[[#This Row],[School Code]]</f>
        <v>27127</v>
      </c>
      <c r="F495" t="s">
        <v>664</v>
      </c>
      <c r="G495">
        <f>School_Listing[[#This Row],[School Code]]</f>
        <v>27</v>
      </c>
    </row>
    <row r="496" spans="1:7" hidden="1" x14ac:dyDescent="0.25">
      <c r="A496">
        <v>271</v>
      </c>
      <c r="B496" t="s">
        <v>663</v>
      </c>
      <c r="C496">
        <f>School_Listing[[#This Row],[System Code]]</f>
        <v>271</v>
      </c>
      <c r="D496">
        <v>20</v>
      </c>
      <c r="E496" t="str">
        <f>School_Listing[[#This Row],[System Code]]&amp;School_Listing[[#This Row],[School Code]]</f>
        <v>27120</v>
      </c>
      <c r="F496" t="s">
        <v>665</v>
      </c>
      <c r="G496">
        <f>School_Listing[[#This Row],[School Code]]</f>
        <v>20</v>
      </c>
    </row>
    <row r="497" spans="1:7" hidden="1" x14ac:dyDescent="0.25">
      <c r="A497">
        <v>271</v>
      </c>
      <c r="B497" t="s">
        <v>663</v>
      </c>
      <c r="C497">
        <f>School_Listing[[#This Row],[System Code]]</f>
        <v>271</v>
      </c>
      <c r="D497">
        <v>29</v>
      </c>
      <c r="E497" t="str">
        <f>School_Listing[[#This Row],[System Code]]&amp;School_Listing[[#This Row],[School Code]]</f>
        <v>27129</v>
      </c>
      <c r="F497" t="s">
        <v>666</v>
      </c>
      <c r="G497">
        <f>School_Listing[[#This Row],[School Code]]</f>
        <v>29</v>
      </c>
    </row>
    <row r="498" spans="1:7" hidden="1" x14ac:dyDescent="0.25">
      <c r="A498">
        <v>272</v>
      </c>
      <c r="B498" t="s">
        <v>667</v>
      </c>
      <c r="C498">
        <f>School_Listing[[#This Row],[System Code]]</f>
        <v>272</v>
      </c>
      <c r="D498">
        <v>25</v>
      </c>
      <c r="E498" t="str">
        <f>School_Listing[[#This Row],[System Code]]&amp;School_Listing[[#This Row],[School Code]]</f>
        <v>27225</v>
      </c>
      <c r="F498" t="s">
        <v>668</v>
      </c>
      <c r="G498">
        <f>School_Listing[[#This Row],[School Code]]</f>
        <v>25</v>
      </c>
    </row>
    <row r="499" spans="1:7" hidden="1" x14ac:dyDescent="0.25">
      <c r="A499">
        <v>272</v>
      </c>
      <c r="B499" t="s">
        <v>667</v>
      </c>
      <c r="C499">
        <f>School_Listing[[#This Row],[System Code]]</f>
        <v>272</v>
      </c>
      <c r="D499">
        <v>10</v>
      </c>
      <c r="E499" t="str">
        <f>School_Listing[[#This Row],[System Code]]&amp;School_Listing[[#This Row],[School Code]]</f>
        <v>27210</v>
      </c>
      <c r="F499" t="s">
        <v>669</v>
      </c>
      <c r="G499">
        <f>School_Listing[[#This Row],[School Code]]</f>
        <v>10</v>
      </c>
    </row>
    <row r="500" spans="1:7" hidden="1" x14ac:dyDescent="0.25">
      <c r="A500">
        <v>272</v>
      </c>
      <c r="B500" t="s">
        <v>667</v>
      </c>
      <c r="C500">
        <f>School_Listing[[#This Row],[System Code]]</f>
        <v>272</v>
      </c>
      <c r="D500">
        <v>11</v>
      </c>
      <c r="E500" t="str">
        <f>School_Listing[[#This Row],[System Code]]&amp;School_Listing[[#This Row],[School Code]]</f>
        <v>27211</v>
      </c>
      <c r="F500" t="s">
        <v>2011</v>
      </c>
      <c r="G500">
        <f>School_Listing[[#This Row],[School Code]]</f>
        <v>11</v>
      </c>
    </row>
    <row r="501" spans="1:7" hidden="1" x14ac:dyDescent="0.25">
      <c r="A501">
        <v>272</v>
      </c>
      <c r="B501" t="s">
        <v>667</v>
      </c>
      <c r="C501">
        <f>School_Listing[[#This Row],[System Code]]</f>
        <v>272</v>
      </c>
      <c r="D501">
        <v>15</v>
      </c>
      <c r="E501" t="str">
        <f>School_Listing[[#This Row],[System Code]]&amp;School_Listing[[#This Row],[School Code]]</f>
        <v>27215</v>
      </c>
      <c r="F501" t="s">
        <v>670</v>
      </c>
      <c r="G501">
        <f>School_Listing[[#This Row],[School Code]]</f>
        <v>15</v>
      </c>
    </row>
    <row r="502" spans="1:7" hidden="1" x14ac:dyDescent="0.25">
      <c r="A502">
        <v>273</v>
      </c>
      <c r="B502" t="s">
        <v>671</v>
      </c>
      <c r="C502">
        <f>School_Listing[[#This Row],[System Code]]</f>
        <v>273</v>
      </c>
      <c r="D502">
        <v>5</v>
      </c>
      <c r="E502" t="str">
        <f>School_Listing[[#This Row],[System Code]]&amp;School_Listing[[#This Row],[School Code]]</f>
        <v>2735</v>
      </c>
      <c r="F502" t="s">
        <v>672</v>
      </c>
      <c r="G502">
        <f>School_Listing[[#This Row],[School Code]]</f>
        <v>5</v>
      </c>
    </row>
    <row r="503" spans="1:7" hidden="1" x14ac:dyDescent="0.25">
      <c r="A503">
        <v>273</v>
      </c>
      <c r="B503" t="s">
        <v>671</v>
      </c>
      <c r="C503">
        <f>School_Listing[[#This Row],[System Code]]</f>
        <v>273</v>
      </c>
      <c r="D503">
        <v>15</v>
      </c>
      <c r="E503" t="str">
        <f>School_Listing[[#This Row],[System Code]]&amp;School_Listing[[#This Row],[School Code]]</f>
        <v>27315</v>
      </c>
      <c r="F503" t="s">
        <v>673</v>
      </c>
      <c r="G503">
        <f>School_Listing[[#This Row],[School Code]]</f>
        <v>15</v>
      </c>
    </row>
    <row r="504" spans="1:7" hidden="1" x14ac:dyDescent="0.25">
      <c r="A504">
        <v>273</v>
      </c>
      <c r="B504" t="s">
        <v>671</v>
      </c>
      <c r="C504">
        <f>School_Listing[[#This Row],[System Code]]</f>
        <v>273</v>
      </c>
      <c r="D504">
        <v>10</v>
      </c>
      <c r="E504" t="str">
        <f>School_Listing[[#This Row],[System Code]]&amp;School_Listing[[#This Row],[School Code]]</f>
        <v>27310</v>
      </c>
      <c r="F504" t="s">
        <v>674</v>
      </c>
      <c r="G504">
        <f>School_Listing[[#This Row],[School Code]]</f>
        <v>10</v>
      </c>
    </row>
    <row r="505" spans="1:7" hidden="1" x14ac:dyDescent="0.25">
      <c r="A505">
        <v>274</v>
      </c>
      <c r="B505" t="s">
        <v>675</v>
      </c>
      <c r="C505">
        <f>School_Listing[[#This Row],[System Code]]</f>
        <v>274</v>
      </c>
      <c r="D505">
        <v>10</v>
      </c>
      <c r="E505" t="str">
        <f>School_Listing[[#This Row],[System Code]]&amp;School_Listing[[#This Row],[School Code]]</f>
        <v>27410</v>
      </c>
      <c r="F505" t="s">
        <v>676</v>
      </c>
      <c r="G505">
        <f>School_Listing[[#This Row],[School Code]]</f>
        <v>10</v>
      </c>
    </row>
    <row r="506" spans="1:7" hidden="1" x14ac:dyDescent="0.25">
      <c r="A506">
        <v>274</v>
      </c>
      <c r="B506" t="s">
        <v>675</v>
      </c>
      <c r="C506">
        <f>School_Listing[[#This Row],[System Code]]</f>
        <v>274</v>
      </c>
      <c r="D506">
        <v>5</v>
      </c>
      <c r="E506" t="str">
        <f>School_Listing[[#This Row],[System Code]]&amp;School_Listing[[#This Row],[School Code]]</f>
        <v>2745</v>
      </c>
      <c r="F506" t="s">
        <v>677</v>
      </c>
      <c r="G506">
        <f>School_Listing[[#This Row],[School Code]]</f>
        <v>5</v>
      </c>
    </row>
    <row r="507" spans="1:7" hidden="1" x14ac:dyDescent="0.25">
      <c r="A507">
        <v>275</v>
      </c>
      <c r="B507" t="s">
        <v>678</v>
      </c>
      <c r="C507">
        <f>School_Listing[[#This Row],[System Code]]</f>
        <v>275</v>
      </c>
      <c r="D507">
        <v>15</v>
      </c>
      <c r="E507" t="str">
        <f>School_Listing[[#This Row],[System Code]]&amp;School_Listing[[#This Row],[School Code]]</f>
        <v>27515</v>
      </c>
      <c r="F507" t="s">
        <v>679</v>
      </c>
      <c r="G507">
        <f>School_Listing[[#This Row],[School Code]]</f>
        <v>15</v>
      </c>
    </row>
    <row r="508" spans="1:7" hidden="1" x14ac:dyDescent="0.25">
      <c r="A508">
        <v>275</v>
      </c>
      <c r="B508" t="s">
        <v>678</v>
      </c>
      <c r="C508">
        <f>School_Listing[[#This Row],[System Code]]</f>
        <v>275</v>
      </c>
      <c r="D508">
        <v>33</v>
      </c>
      <c r="E508" t="str">
        <f>School_Listing[[#This Row],[System Code]]&amp;School_Listing[[#This Row],[School Code]]</f>
        <v>27533</v>
      </c>
      <c r="F508" t="s">
        <v>680</v>
      </c>
      <c r="G508">
        <f>School_Listing[[#This Row],[School Code]]</f>
        <v>33</v>
      </c>
    </row>
    <row r="509" spans="1:7" hidden="1" x14ac:dyDescent="0.25">
      <c r="A509">
        <v>275</v>
      </c>
      <c r="B509" t="s">
        <v>678</v>
      </c>
      <c r="C509">
        <f>School_Listing[[#This Row],[System Code]]</f>
        <v>275</v>
      </c>
      <c r="D509">
        <v>35</v>
      </c>
      <c r="E509" t="str">
        <f>School_Listing[[#This Row],[System Code]]&amp;School_Listing[[#This Row],[School Code]]</f>
        <v>27535</v>
      </c>
      <c r="F509" t="s">
        <v>681</v>
      </c>
      <c r="G509">
        <f>School_Listing[[#This Row],[School Code]]</f>
        <v>35</v>
      </c>
    </row>
    <row r="510" spans="1:7" hidden="1" x14ac:dyDescent="0.25">
      <c r="A510">
        <v>275</v>
      </c>
      <c r="B510" t="s">
        <v>678</v>
      </c>
      <c r="C510">
        <f>School_Listing[[#This Row],[System Code]]</f>
        <v>275</v>
      </c>
      <c r="D510">
        <v>55</v>
      </c>
      <c r="E510" t="str">
        <f>School_Listing[[#This Row],[System Code]]&amp;School_Listing[[#This Row],[School Code]]</f>
        <v>27555</v>
      </c>
      <c r="F510" t="s">
        <v>682</v>
      </c>
      <c r="G510">
        <f>School_Listing[[#This Row],[School Code]]</f>
        <v>55</v>
      </c>
    </row>
    <row r="511" spans="1:7" hidden="1" x14ac:dyDescent="0.25">
      <c r="A511">
        <v>275</v>
      </c>
      <c r="B511" t="s">
        <v>678</v>
      </c>
      <c r="C511">
        <f>School_Listing[[#This Row],[System Code]]</f>
        <v>275</v>
      </c>
      <c r="D511">
        <v>40</v>
      </c>
      <c r="E511" t="str">
        <f>School_Listing[[#This Row],[System Code]]&amp;School_Listing[[#This Row],[School Code]]</f>
        <v>27540</v>
      </c>
      <c r="F511" t="s">
        <v>2012</v>
      </c>
      <c r="G511">
        <f>School_Listing[[#This Row],[School Code]]</f>
        <v>40</v>
      </c>
    </row>
    <row r="512" spans="1:7" hidden="1" x14ac:dyDescent="0.25">
      <c r="A512">
        <v>275</v>
      </c>
      <c r="B512" t="s">
        <v>678</v>
      </c>
      <c r="C512">
        <f>School_Listing[[#This Row],[System Code]]</f>
        <v>275</v>
      </c>
      <c r="D512">
        <v>37</v>
      </c>
      <c r="E512" t="str">
        <f>School_Listing[[#This Row],[System Code]]&amp;School_Listing[[#This Row],[School Code]]</f>
        <v>27537</v>
      </c>
      <c r="F512" t="s">
        <v>683</v>
      </c>
      <c r="G512">
        <f>School_Listing[[#This Row],[School Code]]</f>
        <v>37</v>
      </c>
    </row>
    <row r="513" spans="1:7" hidden="1" x14ac:dyDescent="0.25">
      <c r="A513">
        <v>275</v>
      </c>
      <c r="B513" t="s">
        <v>678</v>
      </c>
      <c r="C513">
        <f>School_Listing[[#This Row],[System Code]]</f>
        <v>275</v>
      </c>
      <c r="D513">
        <v>45</v>
      </c>
      <c r="E513" t="str">
        <f>School_Listing[[#This Row],[System Code]]&amp;School_Listing[[#This Row],[School Code]]</f>
        <v>27545</v>
      </c>
      <c r="F513" t="s">
        <v>2013</v>
      </c>
      <c r="G513">
        <f>School_Listing[[#This Row],[School Code]]</f>
        <v>45</v>
      </c>
    </row>
    <row r="514" spans="1:7" hidden="1" x14ac:dyDescent="0.25">
      <c r="A514">
        <v>275</v>
      </c>
      <c r="B514" t="s">
        <v>678</v>
      </c>
      <c r="C514">
        <f>School_Listing[[#This Row],[System Code]]</f>
        <v>275</v>
      </c>
      <c r="D514">
        <v>65</v>
      </c>
      <c r="E514" t="str">
        <f>School_Listing[[#This Row],[System Code]]&amp;School_Listing[[#This Row],[School Code]]</f>
        <v>27565</v>
      </c>
      <c r="F514" t="s">
        <v>684</v>
      </c>
      <c r="G514">
        <f>School_Listing[[#This Row],[School Code]]</f>
        <v>65</v>
      </c>
    </row>
    <row r="515" spans="1:7" hidden="1" x14ac:dyDescent="0.25">
      <c r="A515">
        <v>275</v>
      </c>
      <c r="B515" t="s">
        <v>678</v>
      </c>
      <c r="C515">
        <f>School_Listing[[#This Row],[System Code]]</f>
        <v>275</v>
      </c>
      <c r="D515">
        <v>85</v>
      </c>
      <c r="E515" t="str">
        <f>School_Listing[[#This Row],[System Code]]&amp;School_Listing[[#This Row],[School Code]]</f>
        <v>27585</v>
      </c>
      <c r="F515" t="s">
        <v>685</v>
      </c>
      <c r="G515">
        <f>School_Listing[[#This Row],[School Code]]</f>
        <v>85</v>
      </c>
    </row>
    <row r="516" spans="1:7" hidden="1" x14ac:dyDescent="0.25">
      <c r="A516">
        <v>280</v>
      </c>
      <c r="B516" t="s">
        <v>686</v>
      </c>
      <c r="C516">
        <f>School_Listing[[#This Row],[System Code]]</f>
        <v>280</v>
      </c>
      <c r="D516">
        <v>7</v>
      </c>
      <c r="E516" t="str">
        <f>School_Listing[[#This Row],[System Code]]&amp;School_Listing[[#This Row],[School Code]]</f>
        <v>2807</v>
      </c>
      <c r="F516" t="s">
        <v>687</v>
      </c>
      <c r="G516">
        <f>School_Listing[[#This Row],[School Code]]</f>
        <v>7</v>
      </c>
    </row>
    <row r="517" spans="1:7" hidden="1" x14ac:dyDescent="0.25">
      <c r="A517">
        <v>280</v>
      </c>
      <c r="B517" t="s">
        <v>686</v>
      </c>
      <c r="C517">
        <f>School_Listing[[#This Row],[System Code]]</f>
        <v>280</v>
      </c>
      <c r="D517">
        <v>35</v>
      </c>
      <c r="E517" t="str">
        <f>School_Listing[[#This Row],[System Code]]&amp;School_Listing[[#This Row],[School Code]]</f>
        <v>28035</v>
      </c>
      <c r="F517" t="s">
        <v>688</v>
      </c>
      <c r="G517">
        <f>School_Listing[[#This Row],[School Code]]</f>
        <v>35</v>
      </c>
    </row>
    <row r="518" spans="1:7" hidden="1" x14ac:dyDescent="0.25">
      <c r="A518">
        <v>280</v>
      </c>
      <c r="B518" t="s">
        <v>686</v>
      </c>
      <c r="C518">
        <f>School_Listing[[#This Row],[System Code]]</f>
        <v>280</v>
      </c>
      <c r="D518">
        <v>45</v>
      </c>
      <c r="E518" t="str">
        <f>School_Listing[[#This Row],[System Code]]&amp;School_Listing[[#This Row],[School Code]]</f>
        <v>28045</v>
      </c>
      <c r="F518" t="s">
        <v>689</v>
      </c>
      <c r="G518">
        <f>School_Listing[[#This Row],[School Code]]</f>
        <v>45</v>
      </c>
    </row>
    <row r="519" spans="1:7" hidden="1" x14ac:dyDescent="0.25">
      <c r="A519">
        <v>280</v>
      </c>
      <c r="B519" t="s">
        <v>686</v>
      </c>
      <c r="C519">
        <f>School_Listing[[#This Row],[System Code]]</f>
        <v>280</v>
      </c>
      <c r="D519">
        <v>65</v>
      </c>
      <c r="E519" t="str">
        <f>School_Listing[[#This Row],[System Code]]&amp;School_Listing[[#This Row],[School Code]]</f>
        <v>28065</v>
      </c>
      <c r="F519" t="s">
        <v>690</v>
      </c>
      <c r="G519">
        <f>School_Listing[[#This Row],[School Code]]</f>
        <v>65</v>
      </c>
    </row>
    <row r="520" spans="1:7" hidden="1" x14ac:dyDescent="0.25">
      <c r="A520">
        <v>280</v>
      </c>
      <c r="B520" t="s">
        <v>686</v>
      </c>
      <c r="C520">
        <f>School_Listing[[#This Row],[System Code]]</f>
        <v>280</v>
      </c>
      <c r="D520">
        <v>72</v>
      </c>
      <c r="E520" t="str">
        <f>School_Listing[[#This Row],[System Code]]&amp;School_Listing[[#This Row],[School Code]]</f>
        <v>28072</v>
      </c>
      <c r="F520" t="s">
        <v>691</v>
      </c>
      <c r="G520">
        <f>School_Listing[[#This Row],[School Code]]</f>
        <v>72</v>
      </c>
    </row>
    <row r="521" spans="1:7" hidden="1" x14ac:dyDescent="0.25">
      <c r="A521">
        <v>280</v>
      </c>
      <c r="B521" t="s">
        <v>686</v>
      </c>
      <c r="C521">
        <f>School_Listing[[#This Row],[System Code]]</f>
        <v>280</v>
      </c>
      <c r="D521">
        <v>81</v>
      </c>
      <c r="E521" t="str">
        <f>School_Listing[[#This Row],[System Code]]&amp;School_Listing[[#This Row],[School Code]]</f>
        <v>28081</v>
      </c>
      <c r="F521" t="s">
        <v>692</v>
      </c>
      <c r="G521">
        <f>School_Listing[[#This Row],[School Code]]</f>
        <v>81</v>
      </c>
    </row>
    <row r="522" spans="1:7" hidden="1" x14ac:dyDescent="0.25">
      <c r="A522">
        <v>280</v>
      </c>
      <c r="B522" t="s">
        <v>686</v>
      </c>
      <c r="C522">
        <f>School_Listing[[#This Row],[System Code]]</f>
        <v>280</v>
      </c>
      <c r="D522">
        <v>84</v>
      </c>
      <c r="E522" t="str">
        <f>School_Listing[[#This Row],[System Code]]&amp;School_Listing[[#This Row],[School Code]]</f>
        <v>28084</v>
      </c>
      <c r="F522" t="s">
        <v>693</v>
      </c>
      <c r="G522">
        <f>School_Listing[[#This Row],[School Code]]</f>
        <v>84</v>
      </c>
    </row>
    <row r="523" spans="1:7" hidden="1" x14ac:dyDescent="0.25">
      <c r="A523">
        <v>280</v>
      </c>
      <c r="B523" t="s">
        <v>686</v>
      </c>
      <c r="C523">
        <f>School_Listing[[#This Row],[System Code]]</f>
        <v>280</v>
      </c>
      <c r="D523">
        <v>87</v>
      </c>
      <c r="E523" t="str">
        <f>School_Listing[[#This Row],[System Code]]&amp;School_Listing[[#This Row],[School Code]]</f>
        <v>28087</v>
      </c>
      <c r="F523" t="s">
        <v>694</v>
      </c>
      <c r="G523">
        <f>School_Listing[[#This Row],[School Code]]</f>
        <v>87</v>
      </c>
    </row>
    <row r="524" spans="1:7" hidden="1" x14ac:dyDescent="0.25">
      <c r="A524">
        <v>290</v>
      </c>
      <c r="B524" t="s">
        <v>695</v>
      </c>
      <c r="C524">
        <f>School_Listing[[#This Row],[System Code]]</f>
        <v>290</v>
      </c>
      <c r="D524">
        <v>5</v>
      </c>
      <c r="E524" t="str">
        <f>School_Listing[[#This Row],[System Code]]&amp;School_Listing[[#This Row],[School Code]]</f>
        <v>2905</v>
      </c>
      <c r="F524" t="s">
        <v>696</v>
      </c>
      <c r="G524">
        <f>School_Listing[[#This Row],[School Code]]</f>
        <v>5</v>
      </c>
    </row>
    <row r="525" spans="1:7" hidden="1" x14ac:dyDescent="0.25">
      <c r="A525">
        <v>290</v>
      </c>
      <c r="B525" t="s">
        <v>695</v>
      </c>
      <c r="C525">
        <f>School_Listing[[#This Row],[System Code]]</f>
        <v>290</v>
      </c>
      <c r="D525">
        <v>32</v>
      </c>
      <c r="E525" t="str">
        <f>School_Listing[[#This Row],[System Code]]&amp;School_Listing[[#This Row],[School Code]]</f>
        <v>29032</v>
      </c>
      <c r="F525" t="s">
        <v>697</v>
      </c>
      <c r="G525">
        <f>School_Listing[[#This Row],[School Code]]</f>
        <v>32</v>
      </c>
    </row>
    <row r="526" spans="1:7" hidden="1" x14ac:dyDescent="0.25">
      <c r="A526">
        <v>290</v>
      </c>
      <c r="B526" t="s">
        <v>695</v>
      </c>
      <c r="C526">
        <f>School_Listing[[#This Row],[System Code]]</f>
        <v>290</v>
      </c>
      <c r="D526">
        <v>7</v>
      </c>
      <c r="E526" t="str">
        <f>School_Listing[[#This Row],[System Code]]&amp;School_Listing[[#This Row],[School Code]]</f>
        <v>2907</v>
      </c>
      <c r="F526" t="s">
        <v>698</v>
      </c>
      <c r="G526">
        <f>School_Listing[[#This Row],[School Code]]</f>
        <v>7</v>
      </c>
    </row>
    <row r="527" spans="1:7" hidden="1" x14ac:dyDescent="0.25">
      <c r="A527">
        <v>290</v>
      </c>
      <c r="B527" t="s">
        <v>695</v>
      </c>
      <c r="C527">
        <f>School_Listing[[#This Row],[System Code]]</f>
        <v>290</v>
      </c>
      <c r="D527">
        <v>8</v>
      </c>
      <c r="E527" t="str">
        <f>School_Listing[[#This Row],[System Code]]&amp;School_Listing[[#This Row],[School Code]]</f>
        <v>2908</v>
      </c>
      <c r="F527" t="s">
        <v>699</v>
      </c>
      <c r="G527">
        <f>School_Listing[[#This Row],[School Code]]</f>
        <v>8</v>
      </c>
    </row>
    <row r="528" spans="1:7" hidden="1" x14ac:dyDescent="0.25">
      <c r="A528">
        <v>290</v>
      </c>
      <c r="B528" t="s">
        <v>695</v>
      </c>
      <c r="C528">
        <f>School_Listing[[#This Row],[System Code]]</f>
        <v>290</v>
      </c>
      <c r="D528">
        <v>10</v>
      </c>
      <c r="E528" t="str">
        <f>School_Listing[[#This Row],[System Code]]&amp;School_Listing[[#This Row],[School Code]]</f>
        <v>29010</v>
      </c>
      <c r="F528" t="s">
        <v>700</v>
      </c>
      <c r="G528">
        <f>School_Listing[[#This Row],[School Code]]</f>
        <v>10</v>
      </c>
    </row>
    <row r="529" spans="1:7" hidden="1" x14ac:dyDescent="0.25">
      <c r="A529">
        <v>290</v>
      </c>
      <c r="B529" t="s">
        <v>695</v>
      </c>
      <c r="C529">
        <f>School_Listing[[#This Row],[System Code]]</f>
        <v>290</v>
      </c>
      <c r="D529">
        <v>18</v>
      </c>
      <c r="E529" t="str">
        <f>School_Listing[[#This Row],[System Code]]&amp;School_Listing[[#This Row],[School Code]]</f>
        <v>29018</v>
      </c>
      <c r="F529" t="s">
        <v>701</v>
      </c>
      <c r="G529">
        <f>School_Listing[[#This Row],[School Code]]</f>
        <v>18</v>
      </c>
    </row>
    <row r="530" spans="1:7" hidden="1" x14ac:dyDescent="0.25">
      <c r="A530">
        <v>290</v>
      </c>
      <c r="B530" t="s">
        <v>695</v>
      </c>
      <c r="C530">
        <f>School_Listing[[#This Row],[System Code]]</f>
        <v>290</v>
      </c>
      <c r="D530">
        <v>23</v>
      </c>
      <c r="E530" t="str">
        <f>School_Listing[[#This Row],[System Code]]&amp;School_Listing[[#This Row],[School Code]]</f>
        <v>29023</v>
      </c>
      <c r="F530" t="s">
        <v>702</v>
      </c>
      <c r="G530">
        <f>School_Listing[[#This Row],[School Code]]</f>
        <v>23</v>
      </c>
    </row>
    <row r="531" spans="1:7" hidden="1" x14ac:dyDescent="0.25">
      <c r="A531">
        <v>290</v>
      </c>
      <c r="B531" t="s">
        <v>695</v>
      </c>
      <c r="C531">
        <f>School_Listing[[#This Row],[System Code]]</f>
        <v>290</v>
      </c>
      <c r="D531">
        <v>15</v>
      </c>
      <c r="E531" t="str">
        <f>School_Listing[[#This Row],[System Code]]&amp;School_Listing[[#This Row],[School Code]]</f>
        <v>29015</v>
      </c>
      <c r="F531" t="s">
        <v>703</v>
      </c>
      <c r="G531">
        <f>School_Listing[[#This Row],[School Code]]</f>
        <v>15</v>
      </c>
    </row>
    <row r="532" spans="1:7" hidden="1" x14ac:dyDescent="0.25">
      <c r="A532">
        <v>290</v>
      </c>
      <c r="B532" t="s">
        <v>695</v>
      </c>
      <c r="C532">
        <f>School_Listing[[#This Row],[System Code]]</f>
        <v>290</v>
      </c>
      <c r="D532">
        <v>30</v>
      </c>
      <c r="E532" t="str">
        <f>School_Listing[[#This Row],[System Code]]&amp;School_Listing[[#This Row],[School Code]]</f>
        <v>29030</v>
      </c>
      <c r="F532" t="s">
        <v>704</v>
      </c>
      <c r="G532">
        <f>School_Listing[[#This Row],[School Code]]</f>
        <v>30</v>
      </c>
    </row>
    <row r="533" spans="1:7" hidden="1" x14ac:dyDescent="0.25">
      <c r="A533">
        <v>300</v>
      </c>
      <c r="B533" t="s">
        <v>705</v>
      </c>
      <c r="C533">
        <f>School_Listing[[#This Row],[System Code]]</f>
        <v>300</v>
      </c>
      <c r="D533">
        <v>5</v>
      </c>
      <c r="E533" t="str">
        <f>School_Listing[[#This Row],[System Code]]&amp;School_Listing[[#This Row],[School Code]]</f>
        <v>3005</v>
      </c>
      <c r="F533" t="s">
        <v>706</v>
      </c>
      <c r="G533">
        <f>School_Listing[[#This Row],[School Code]]</f>
        <v>5</v>
      </c>
    </row>
    <row r="534" spans="1:7" hidden="1" x14ac:dyDescent="0.25">
      <c r="A534">
        <v>300</v>
      </c>
      <c r="B534" t="s">
        <v>705</v>
      </c>
      <c r="C534">
        <f>School_Listing[[#This Row],[System Code]]</f>
        <v>300</v>
      </c>
      <c r="D534">
        <v>10</v>
      </c>
      <c r="E534" t="str">
        <f>School_Listing[[#This Row],[System Code]]&amp;School_Listing[[#This Row],[School Code]]</f>
        <v>30010</v>
      </c>
      <c r="F534" t="s">
        <v>707</v>
      </c>
      <c r="G534">
        <f>School_Listing[[#This Row],[School Code]]</f>
        <v>10</v>
      </c>
    </row>
    <row r="535" spans="1:7" hidden="1" x14ac:dyDescent="0.25">
      <c r="A535">
        <v>300</v>
      </c>
      <c r="B535" t="s">
        <v>705</v>
      </c>
      <c r="C535">
        <f>School_Listing[[#This Row],[System Code]]</f>
        <v>300</v>
      </c>
      <c r="D535">
        <v>28</v>
      </c>
      <c r="E535" t="str">
        <f>School_Listing[[#This Row],[System Code]]&amp;School_Listing[[#This Row],[School Code]]</f>
        <v>30028</v>
      </c>
      <c r="F535" t="s">
        <v>708</v>
      </c>
      <c r="G535">
        <f>School_Listing[[#This Row],[School Code]]</f>
        <v>28</v>
      </c>
    </row>
    <row r="536" spans="1:7" hidden="1" x14ac:dyDescent="0.25">
      <c r="A536">
        <v>300</v>
      </c>
      <c r="B536" t="s">
        <v>705</v>
      </c>
      <c r="C536">
        <f>School_Listing[[#This Row],[System Code]]</f>
        <v>300</v>
      </c>
      <c r="D536">
        <v>25</v>
      </c>
      <c r="E536" t="str">
        <f>School_Listing[[#This Row],[System Code]]&amp;School_Listing[[#This Row],[School Code]]</f>
        <v>30025</v>
      </c>
      <c r="F536" t="s">
        <v>709</v>
      </c>
      <c r="G536">
        <f>School_Listing[[#This Row],[School Code]]</f>
        <v>25</v>
      </c>
    </row>
    <row r="537" spans="1:7" hidden="1" x14ac:dyDescent="0.25">
      <c r="A537">
        <v>300</v>
      </c>
      <c r="B537" t="s">
        <v>705</v>
      </c>
      <c r="C537">
        <f>School_Listing[[#This Row],[System Code]]</f>
        <v>300</v>
      </c>
      <c r="D537">
        <v>20</v>
      </c>
      <c r="E537" t="str">
        <f>School_Listing[[#This Row],[System Code]]&amp;School_Listing[[#This Row],[School Code]]</f>
        <v>30020</v>
      </c>
      <c r="F537" t="s">
        <v>710</v>
      </c>
      <c r="G537">
        <f>School_Listing[[#This Row],[School Code]]</f>
        <v>20</v>
      </c>
    </row>
    <row r="538" spans="1:7" hidden="1" x14ac:dyDescent="0.25">
      <c r="A538">
        <v>300</v>
      </c>
      <c r="B538" t="s">
        <v>705</v>
      </c>
      <c r="C538">
        <f>School_Listing[[#This Row],[System Code]]</f>
        <v>300</v>
      </c>
      <c r="D538">
        <v>35</v>
      </c>
      <c r="E538" t="str">
        <f>School_Listing[[#This Row],[System Code]]&amp;School_Listing[[#This Row],[School Code]]</f>
        <v>30035</v>
      </c>
      <c r="F538" t="s">
        <v>711</v>
      </c>
      <c r="G538">
        <f>School_Listing[[#This Row],[School Code]]</f>
        <v>35</v>
      </c>
    </row>
    <row r="539" spans="1:7" hidden="1" x14ac:dyDescent="0.25">
      <c r="A539">
        <v>300</v>
      </c>
      <c r="B539" t="s">
        <v>705</v>
      </c>
      <c r="C539">
        <f>School_Listing[[#This Row],[System Code]]</f>
        <v>300</v>
      </c>
      <c r="D539">
        <v>43</v>
      </c>
      <c r="E539" t="str">
        <f>School_Listing[[#This Row],[System Code]]&amp;School_Listing[[#This Row],[School Code]]</f>
        <v>30043</v>
      </c>
      <c r="F539" t="s">
        <v>2014</v>
      </c>
      <c r="G539">
        <f>School_Listing[[#This Row],[School Code]]</f>
        <v>43</v>
      </c>
    </row>
    <row r="540" spans="1:7" hidden="1" x14ac:dyDescent="0.25">
      <c r="A540">
        <v>300</v>
      </c>
      <c r="B540" t="s">
        <v>705</v>
      </c>
      <c r="C540">
        <f>School_Listing[[#This Row],[System Code]]</f>
        <v>300</v>
      </c>
      <c r="D540">
        <v>55</v>
      </c>
      <c r="E540" t="str">
        <f>School_Listing[[#This Row],[System Code]]&amp;School_Listing[[#This Row],[School Code]]</f>
        <v>30055</v>
      </c>
      <c r="F540" t="s">
        <v>712</v>
      </c>
      <c r="G540">
        <f>School_Listing[[#This Row],[School Code]]</f>
        <v>55</v>
      </c>
    </row>
    <row r="541" spans="1:7" hidden="1" x14ac:dyDescent="0.25">
      <c r="A541">
        <v>300</v>
      </c>
      <c r="B541" t="s">
        <v>705</v>
      </c>
      <c r="C541">
        <f>School_Listing[[#This Row],[System Code]]</f>
        <v>300</v>
      </c>
      <c r="D541">
        <v>60</v>
      </c>
      <c r="E541" t="str">
        <f>School_Listing[[#This Row],[System Code]]&amp;School_Listing[[#This Row],[School Code]]</f>
        <v>30060</v>
      </c>
      <c r="F541" t="s">
        <v>713</v>
      </c>
      <c r="G541">
        <f>School_Listing[[#This Row],[School Code]]</f>
        <v>60</v>
      </c>
    </row>
    <row r="542" spans="1:7" hidden="1" x14ac:dyDescent="0.25">
      <c r="A542">
        <v>300</v>
      </c>
      <c r="B542" t="s">
        <v>705</v>
      </c>
      <c r="C542">
        <f>School_Listing[[#This Row],[System Code]]</f>
        <v>300</v>
      </c>
      <c r="D542">
        <v>67</v>
      </c>
      <c r="E542" t="str">
        <f>School_Listing[[#This Row],[System Code]]&amp;School_Listing[[#This Row],[School Code]]</f>
        <v>30067</v>
      </c>
      <c r="F542" t="s">
        <v>714</v>
      </c>
      <c r="G542">
        <f>School_Listing[[#This Row],[School Code]]</f>
        <v>67</v>
      </c>
    </row>
    <row r="543" spans="1:7" hidden="1" x14ac:dyDescent="0.25">
      <c r="A543">
        <v>300</v>
      </c>
      <c r="B543" t="s">
        <v>705</v>
      </c>
      <c r="C543">
        <f>School_Listing[[#This Row],[System Code]]</f>
        <v>300</v>
      </c>
      <c r="D543">
        <v>70</v>
      </c>
      <c r="E543" t="str">
        <f>School_Listing[[#This Row],[System Code]]&amp;School_Listing[[#This Row],[School Code]]</f>
        <v>30070</v>
      </c>
      <c r="F543" t="s">
        <v>715</v>
      </c>
      <c r="G543">
        <f>School_Listing[[#This Row],[School Code]]</f>
        <v>70</v>
      </c>
    </row>
    <row r="544" spans="1:7" hidden="1" x14ac:dyDescent="0.25">
      <c r="A544">
        <v>300</v>
      </c>
      <c r="B544" t="s">
        <v>705</v>
      </c>
      <c r="C544">
        <f>School_Listing[[#This Row],[System Code]]</f>
        <v>300</v>
      </c>
      <c r="D544">
        <v>71</v>
      </c>
      <c r="E544" t="str">
        <f>School_Listing[[#This Row],[System Code]]&amp;School_Listing[[#This Row],[School Code]]</f>
        <v>30071</v>
      </c>
      <c r="F544" t="s">
        <v>2015</v>
      </c>
      <c r="G544">
        <f>School_Listing[[#This Row],[School Code]]</f>
        <v>71</v>
      </c>
    </row>
    <row r="545" spans="1:7" hidden="1" x14ac:dyDescent="0.25">
      <c r="A545">
        <v>300</v>
      </c>
      <c r="B545" t="s">
        <v>705</v>
      </c>
      <c r="C545">
        <f>School_Listing[[#This Row],[System Code]]</f>
        <v>300</v>
      </c>
      <c r="D545">
        <v>7002</v>
      </c>
      <c r="E545" t="str">
        <f>School_Listing[[#This Row],[System Code]]&amp;School_Listing[[#This Row],[School Code]]</f>
        <v>3007002</v>
      </c>
      <c r="F545" t="s">
        <v>2016</v>
      </c>
      <c r="G545">
        <f>School_Listing[[#This Row],[School Code]]</f>
        <v>7002</v>
      </c>
    </row>
    <row r="546" spans="1:7" hidden="1" x14ac:dyDescent="0.25">
      <c r="A546">
        <v>300</v>
      </c>
      <c r="B546" t="s">
        <v>705</v>
      </c>
      <c r="C546">
        <f>School_Listing[[#This Row],[System Code]]</f>
        <v>300</v>
      </c>
      <c r="D546">
        <v>80</v>
      </c>
      <c r="E546" t="str">
        <f>School_Listing[[#This Row],[System Code]]&amp;School_Listing[[#This Row],[School Code]]</f>
        <v>30080</v>
      </c>
      <c r="F546" t="s">
        <v>716</v>
      </c>
      <c r="G546">
        <f>School_Listing[[#This Row],[School Code]]</f>
        <v>80</v>
      </c>
    </row>
    <row r="547" spans="1:7" hidden="1" x14ac:dyDescent="0.25">
      <c r="A547">
        <v>300</v>
      </c>
      <c r="B547" t="s">
        <v>705</v>
      </c>
      <c r="C547">
        <f>School_Listing[[#This Row],[System Code]]</f>
        <v>300</v>
      </c>
      <c r="D547">
        <v>81</v>
      </c>
      <c r="E547" t="str">
        <f>School_Listing[[#This Row],[System Code]]&amp;School_Listing[[#This Row],[School Code]]</f>
        <v>30081</v>
      </c>
      <c r="F547" t="s">
        <v>2017</v>
      </c>
      <c r="G547">
        <f>School_Listing[[#This Row],[School Code]]</f>
        <v>81</v>
      </c>
    </row>
    <row r="548" spans="1:7" hidden="1" x14ac:dyDescent="0.25">
      <c r="A548">
        <v>300</v>
      </c>
      <c r="B548" t="s">
        <v>705</v>
      </c>
      <c r="C548">
        <f>School_Listing[[#This Row],[System Code]]</f>
        <v>300</v>
      </c>
      <c r="D548">
        <v>7001</v>
      </c>
      <c r="E548" t="str">
        <f>School_Listing[[#This Row],[System Code]]&amp;School_Listing[[#This Row],[School Code]]</f>
        <v>3007001</v>
      </c>
      <c r="F548" t="s">
        <v>2018</v>
      </c>
      <c r="G548">
        <f>School_Listing[[#This Row],[School Code]]</f>
        <v>7001</v>
      </c>
    </row>
    <row r="549" spans="1:7" hidden="1" x14ac:dyDescent="0.25">
      <c r="A549">
        <v>300</v>
      </c>
      <c r="B549" t="s">
        <v>705</v>
      </c>
      <c r="C549">
        <f>School_Listing[[#This Row],[System Code]]</f>
        <v>300</v>
      </c>
      <c r="D549">
        <v>95</v>
      </c>
      <c r="E549" t="str">
        <f>School_Listing[[#This Row],[System Code]]&amp;School_Listing[[#This Row],[School Code]]</f>
        <v>30095</v>
      </c>
      <c r="F549" t="s">
        <v>717</v>
      </c>
      <c r="G549">
        <f>School_Listing[[#This Row],[School Code]]</f>
        <v>95</v>
      </c>
    </row>
    <row r="550" spans="1:7" hidden="1" x14ac:dyDescent="0.25">
      <c r="A550">
        <v>300</v>
      </c>
      <c r="B550" t="s">
        <v>705</v>
      </c>
      <c r="C550">
        <f>School_Listing[[#This Row],[System Code]]</f>
        <v>300</v>
      </c>
      <c r="D550">
        <v>96</v>
      </c>
      <c r="E550" t="str">
        <f>School_Listing[[#This Row],[System Code]]&amp;School_Listing[[#This Row],[School Code]]</f>
        <v>30096</v>
      </c>
      <c r="F550" t="s">
        <v>2019</v>
      </c>
      <c r="G550">
        <f>School_Listing[[#This Row],[School Code]]</f>
        <v>96</v>
      </c>
    </row>
    <row r="551" spans="1:7" hidden="1" x14ac:dyDescent="0.25">
      <c r="A551">
        <v>301</v>
      </c>
      <c r="B551" t="s">
        <v>718</v>
      </c>
      <c r="C551">
        <f>School_Listing[[#This Row],[System Code]]</f>
        <v>301</v>
      </c>
      <c r="D551">
        <v>8</v>
      </c>
      <c r="E551" t="str">
        <f>School_Listing[[#This Row],[System Code]]&amp;School_Listing[[#This Row],[School Code]]</f>
        <v>3018</v>
      </c>
      <c r="F551" t="s">
        <v>719</v>
      </c>
      <c r="G551">
        <f>School_Listing[[#This Row],[School Code]]</f>
        <v>8</v>
      </c>
    </row>
    <row r="552" spans="1:7" hidden="1" x14ac:dyDescent="0.25">
      <c r="A552">
        <v>301</v>
      </c>
      <c r="B552" t="s">
        <v>718</v>
      </c>
      <c r="C552">
        <f>School_Listing[[#This Row],[System Code]]</f>
        <v>301</v>
      </c>
      <c r="D552">
        <v>15</v>
      </c>
      <c r="E552" t="str">
        <f>School_Listing[[#This Row],[System Code]]&amp;School_Listing[[#This Row],[School Code]]</f>
        <v>30115</v>
      </c>
      <c r="F552" t="s">
        <v>720</v>
      </c>
      <c r="G552">
        <f>School_Listing[[#This Row],[School Code]]</f>
        <v>15</v>
      </c>
    </row>
    <row r="553" spans="1:7" hidden="1" x14ac:dyDescent="0.25">
      <c r="A553">
        <v>301</v>
      </c>
      <c r="B553" t="s">
        <v>718</v>
      </c>
      <c r="C553">
        <f>School_Listing[[#This Row],[System Code]]</f>
        <v>301</v>
      </c>
      <c r="D553">
        <v>1010</v>
      </c>
      <c r="E553" t="str">
        <f>School_Listing[[#This Row],[System Code]]&amp;School_Listing[[#This Row],[School Code]]</f>
        <v>3011010</v>
      </c>
      <c r="F553" t="s">
        <v>2020</v>
      </c>
      <c r="G553">
        <f>School_Listing[[#This Row],[School Code]]</f>
        <v>1010</v>
      </c>
    </row>
    <row r="554" spans="1:7" hidden="1" x14ac:dyDescent="0.25">
      <c r="A554">
        <v>301</v>
      </c>
      <c r="B554" t="s">
        <v>718</v>
      </c>
      <c r="C554">
        <f>School_Listing[[#This Row],[System Code]]</f>
        <v>301</v>
      </c>
      <c r="D554">
        <v>20</v>
      </c>
      <c r="E554" t="str">
        <f>School_Listing[[#This Row],[System Code]]&amp;School_Listing[[#This Row],[School Code]]</f>
        <v>30120</v>
      </c>
      <c r="F554" t="s">
        <v>721</v>
      </c>
      <c r="G554">
        <f>School_Listing[[#This Row],[School Code]]</f>
        <v>20</v>
      </c>
    </row>
    <row r="555" spans="1:7" hidden="1" x14ac:dyDescent="0.25">
      <c r="A555">
        <v>301</v>
      </c>
      <c r="B555" t="s">
        <v>718</v>
      </c>
      <c r="C555">
        <f>School_Listing[[#This Row],[System Code]]</f>
        <v>301</v>
      </c>
      <c r="D555">
        <v>25</v>
      </c>
      <c r="E555" t="str">
        <f>School_Listing[[#This Row],[System Code]]&amp;School_Listing[[#This Row],[School Code]]</f>
        <v>30125</v>
      </c>
      <c r="F555" t="s">
        <v>722</v>
      </c>
      <c r="G555">
        <f>School_Listing[[#This Row],[School Code]]</f>
        <v>25</v>
      </c>
    </row>
    <row r="556" spans="1:7" hidden="1" x14ac:dyDescent="0.25">
      <c r="A556">
        <v>301</v>
      </c>
      <c r="B556" t="s">
        <v>718</v>
      </c>
      <c r="C556">
        <f>School_Listing[[#This Row],[System Code]]</f>
        <v>301</v>
      </c>
      <c r="D556">
        <v>30</v>
      </c>
      <c r="E556" t="str">
        <f>School_Listing[[#This Row],[System Code]]&amp;School_Listing[[#This Row],[School Code]]</f>
        <v>30130</v>
      </c>
      <c r="F556" t="s">
        <v>723</v>
      </c>
      <c r="G556">
        <f>School_Listing[[#This Row],[School Code]]</f>
        <v>30</v>
      </c>
    </row>
    <row r="557" spans="1:7" hidden="1" x14ac:dyDescent="0.25">
      <c r="A557">
        <v>301</v>
      </c>
      <c r="B557" t="s">
        <v>718</v>
      </c>
      <c r="C557">
        <f>School_Listing[[#This Row],[System Code]]</f>
        <v>301</v>
      </c>
      <c r="D557">
        <v>33</v>
      </c>
      <c r="E557" t="str">
        <f>School_Listing[[#This Row],[System Code]]&amp;School_Listing[[#This Row],[School Code]]</f>
        <v>30133</v>
      </c>
      <c r="F557" t="s">
        <v>2021</v>
      </c>
      <c r="G557">
        <f>School_Listing[[#This Row],[School Code]]</f>
        <v>33</v>
      </c>
    </row>
    <row r="558" spans="1:7" hidden="1" x14ac:dyDescent="0.25">
      <c r="A558">
        <v>301</v>
      </c>
      <c r="B558" t="s">
        <v>718</v>
      </c>
      <c r="C558">
        <f>School_Listing[[#This Row],[System Code]]</f>
        <v>301</v>
      </c>
      <c r="D558">
        <v>35</v>
      </c>
      <c r="E558" t="str">
        <f>School_Listing[[#This Row],[System Code]]&amp;School_Listing[[#This Row],[School Code]]</f>
        <v>30135</v>
      </c>
      <c r="F558" t="s">
        <v>724</v>
      </c>
      <c r="G558">
        <f>School_Listing[[#This Row],[School Code]]</f>
        <v>35</v>
      </c>
    </row>
    <row r="559" spans="1:7" hidden="1" x14ac:dyDescent="0.25">
      <c r="A559">
        <v>310</v>
      </c>
      <c r="B559" t="s">
        <v>725</v>
      </c>
      <c r="C559">
        <f>School_Listing[[#This Row],[System Code]]</f>
        <v>310</v>
      </c>
      <c r="D559">
        <v>15</v>
      </c>
      <c r="E559" t="str">
        <f>School_Listing[[#This Row],[System Code]]&amp;School_Listing[[#This Row],[School Code]]</f>
        <v>31015</v>
      </c>
      <c r="F559" t="s">
        <v>726</v>
      </c>
      <c r="G559">
        <f>School_Listing[[#This Row],[School Code]]</f>
        <v>15</v>
      </c>
    </row>
    <row r="560" spans="1:7" hidden="1" x14ac:dyDescent="0.25">
      <c r="A560">
        <v>310</v>
      </c>
      <c r="B560" t="s">
        <v>725</v>
      </c>
      <c r="C560">
        <f>School_Listing[[#This Row],[System Code]]</f>
        <v>310</v>
      </c>
      <c r="D560">
        <v>20</v>
      </c>
      <c r="E560" t="str">
        <f>School_Listing[[#This Row],[System Code]]&amp;School_Listing[[#This Row],[School Code]]</f>
        <v>31020</v>
      </c>
      <c r="F560" t="s">
        <v>727</v>
      </c>
      <c r="G560">
        <f>School_Listing[[#This Row],[School Code]]</f>
        <v>20</v>
      </c>
    </row>
    <row r="561" spans="1:7" hidden="1" x14ac:dyDescent="0.25">
      <c r="A561">
        <v>310</v>
      </c>
      <c r="B561" t="s">
        <v>725</v>
      </c>
      <c r="C561">
        <f>School_Listing[[#This Row],[System Code]]</f>
        <v>310</v>
      </c>
      <c r="D561">
        <v>25</v>
      </c>
      <c r="E561" t="str">
        <f>School_Listing[[#This Row],[System Code]]&amp;School_Listing[[#This Row],[School Code]]</f>
        <v>31025</v>
      </c>
      <c r="F561" t="s">
        <v>728</v>
      </c>
      <c r="G561">
        <f>School_Listing[[#This Row],[School Code]]</f>
        <v>25</v>
      </c>
    </row>
    <row r="562" spans="1:7" hidden="1" x14ac:dyDescent="0.25">
      <c r="A562">
        <v>310</v>
      </c>
      <c r="B562" t="s">
        <v>725</v>
      </c>
      <c r="C562">
        <f>School_Listing[[#This Row],[System Code]]</f>
        <v>310</v>
      </c>
      <c r="D562">
        <v>35</v>
      </c>
      <c r="E562" t="str">
        <f>School_Listing[[#This Row],[System Code]]&amp;School_Listing[[#This Row],[School Code]]</f>
        <v>31035</v>
      </c>
      <c r="F562" t="s">
        <v>729</v>
      </c>
      <c r="G562">
        <f>School_Listing[[#This Row],[School Code]]</f>
        <v>35</v>
      </c>
    </row>
    <row r="563" spans="1:7" hidden="1" x14ac:dyDescent="0.25">
      <c r="A563">
        <v>310</v>
      </c>
      <c r="B563" t="s">
        <v>725</v>
      </c>
      <c r="C563">
        <f>School_Listing[[#This Row],[System Code]]</f>
        <v>310</v>
      </c>
      <c r="D563">
        <v>40</v>
      </c>
      <c r="E563" t="str">
        <f>School_Listing[[#This Row],[System Code]]&amp;School_Listing[[#This Row],[School Code]]</f>
        <v>31040</v>
      </c>
      <c r="F563" t="s">
        <v>730</v>
      </c>
      <c r="G563">
        <f>School_Listing[[#This Row],[School Code]]</f>
        <v>40</v>
      </c>
    </row>
    <row r="564" spans="1:7" hidden="1" x14ac:dyDescent="0.25">
      <c r="A564">
        <v>310</v>
      </c>
      <c r="B564" t="s">
        <v>725</v>
      </c>
      <c r="C564">
        <f>School_Listing[[#This Row],[System Code]]</f>
        <v>310</v>
      </c>
      <c r="D564">
        <v>45</v>
      </c>
      <c r="E564" t="str">
        <f>School_Listing[[#This Row],[System Code]]&amp;School_Listing[[#This Row],[School Code]]</f>
        <v>31045</v>
      </c>
      <c r="F564" t="s">
        <v>731</v>
      </c>
      <c r="G564">
        <f>School_Listing[[#This Row],[School Code]]</f>
        <v>45</v>
      </c>
    </row>
    <row r="565" spans="1:7" hidden="1" x14ac:dyDescent="0.25">
      <c r="A565">
        <v>310</v>
      </c>
      <c r="B565" t="s">
        <v>725</v>
      </c>
      <c r="C565">
        <f>School_Listing[[#This Row],[System Code]]</f>
        <v>310</v>
      </c>
      <c r="D565">
        <v>60</v>
      </c>
      <c r="E565" t="str">
        <f>School_Listing[[#This Row],[System Code]]&amp;School_Listing[[#This Row],[School Code]]</f>
        <v>31060</v>
      </c>
      <c r="F565" t="s">
        <v>732</v>
      </c>
      <c r="G565">
        <f>School_Listing[[#This Row],[School Code]]</f>
        <v>60</v>
      </c>
    </row>
    <row r="566" spans="1:7" hidden="1" x14ac:dyDescent="0.25">
      <c r="A566">
        <v>310</v>
      </c>
      <c r="B566" t="s">
        <v>725</v>
      </c>
      <c r="C566">
        <f>School_Listing[[#This Row],[System Code]]</f>
        <v>310</v>
      </c>
      <c r="D566">
        <v>65</v>
      </c>
      <c r="E566" t="str">
        <f>School_Listing[[#This Row],[System Code]]&amp;School_Listing[[#This Row],[School Code]]</f>
        <v>31065</v>
      </c>
      <c r="F566" t="s">
        <v>733</v>
      </c>
      <c r="G566">
        <f>School_Listing[[#This Row],[School Code]]</f>
        <v>65</v>
      </c>
    </row>
    <row r="567" spans="1:7" hidden="1" x14ac:dyDescent="0.25">
      <c r="A567">
        <v>320</v>
      </c>
      <c r="B567" t="s">
        <v>734</v>
      </c>
      <c r="C567">
        <f>School_Listing[[#This Row],[System Code]]</f>
        <v>320</v>
      </c>
      <c r="D567">
        <v>5</v>
      </c>
      <c r="E567" t="str">
        <f>School_Listing[[#This Row],[System Code]]&amp;School_Listing[[#This Row],[School Code]]</f>
        <v>3205</v>
      </c>
      <c r="F567" t="s">
        <v>735</v>
      </c>
      <c r="G567">
        <f>School_Listing[[#This Row],[School Code]]</f>
        <v>5</v>
      </c>
    </row>
    <row r="568" spans="1:7" hidden="1" x14ac:dyDescent="0.25">
      <c r="A568">
        <v>320</v>
      </c>
      <c r="B568" t="s">
        <v>734</v>
      </c>
      <c r="C568">
        <f>School_Listing[[#This Row],[System Code]]</f>
        <v>320</v>
      </c>
      <c r="D568">
        <v>7</v>
      </c>
      <c r="E568" t="str">
        <f>School_Listing[[#This Row],[System Code]]&amp;School_Listing[[#This Row],[School Code]]</f>
        <v>3207</v>
      </c>
      <c r="F568" t="s">
        <v>736</v>
      </c>
      <c r="G568">
        <f>School_Listing[[#This Row],[School Code]]</f>
        <v>7</v>
      </c>
    </row>
    <row r="569" spans="1:7" hidden="1" x14ac:dyDescent="0.25">
      <c r="A569">
        <v>320</v>
      </c>
      <c r="B569" t="s">
        <v>734</v>
      </c>
      <c r="C569">
        <f>School_Listing[[#This Row],[System Code]]</f>
        <v>320</v>
      </c>
      <c r="D569">
        <v>10</v>
      </c>
      <c r="E569" t="str">
        <f>School_Listing[[#This Row],[System Code]]&amp;School_Listing[[#This Row],[School Code]]</f>
        <v>32010</v>
      </c>
      <c r="F569" t="s">
        <v>737</v>
      </c>
      <c r="G569">
        <f>School_Listing[[#This Row],[School Code]]</f>
        <v>10</v>
      </c>
    </row>
    <row r="570" spans="1:7" hidden="1" x14ac:dyDescent="0.25">
      <c r="A570">
        <v>320</v>
      </c>
      <c r="B570" t="s">
        <v>734</v>
      </c>
      <c r="C570">
        <f>School_Listing[[#This Row],[System Code]]</f>
        <v>320</v>
      </c>
      <c r="D570">
        <v>11</v>
      </c>
      <c r="E570" t="str">
        <f>School_Listing[[#This Row],[System Code]]&amp;School_Listing[[#This Row],[School Code]]</f>
        <v>32011</v>
      </c>
      <c r="F570" t="s">
        <v>738</v>
      </c>
      <c r="G570">
        <f>School_Listing[[#This Row],[School Code]]</f>
        <v>11</v>
      </c>
    </row>
    <row r="571" spans="1:7" hidden="1" x14ac:dyDescent="0.25">
      <c r="A571">
        <v>320</v>
      </c>
      <c r="B571" t="s">
        <v>734</v>
      </c>
      <c r="C571">
        <f>School_Listing[[#This Row],[System Code]]</f>
        <v>320</v>
      </c>
      <c r="D571">
        <v>12</v>
      </c>
      <c r="E571" t="str">
        <f>School_Listing[[#This Row],[System Code]]&amp;School_Listing[[#This Row],[School Code]]</f>
        <v>32012</v>
      </c>
      <c r="F571" t="s">
        <v>739</v>
      </c>
      <c r="G571">
        <f>School_Listing[[#This Row],[School Code]]</f>
        <v>12</v>
      </c>
    </row>
    <row r="572" spans="1:7" hidden="1" x14ac:dyDescent="0.25">
      <c r="A572">
        <v>320</v>
      </c>
      <c r="B572" t="s">
        <v>734</v>
      </c>
      <c r="C572">
        <f>School_Listing[[#This Row],[System Code]]</f>
        <v>320</v>
      </c>
      <c r="D572">
        <v>14</v>
      </c>
      <c r="E572" t="str">
        <f>School_Listing[[#This Row],[System Code]]&amp;School_Listing[[#This Row],[School Code]]</f>
        <v>32014</v>
      </c>
      <c r="F572" t="s">
        <v>740</v>
      </c>
      <c r="G572">
        <f>School_Listing[[#This Row],[School Code]]</f>
        <v>14</v>
      </c>
    </row>
    <row r="573" spans="1:7" hidden="1" x14ac:dyDescent="0.25">
      <c r="A573">
        <v>320</v>
      </c>
      <c r="B573" t="s">
        <v>734</v>
      </c>
      <c r="C573">
        <f>School_Listing[[#This Row],[System Code]]</f>
        <v>320</v>
      </c>
      <c r="D573">
        <v>18</v>
      </c>
      <c r="E573" t="str">
        <f>School_Listing[[#This Row],[System Code]]&amp;School_Listing[[#This Row],[School Code]]</f>
        <v>32018</v>
      </c>
      <c r="F573" t="s">
        <v>741</v>
      </c>
      <c r="G573">
        <f>School_Listing[[#This Row],[School Code]]</f>
        <v>18</v>
      </c>
    </row>
    <row r="574" spans="1:7" hidden="1" x14ac:dyDescent="0.25">
      <c r="A574">
        <v>320</v>
      </c>
      <c r="B574" t="s">
        <v>734</v>
      </c>
      <c r="C574">
        <f>School_Listing[[#This Row],[System Code]]</f>
        <v>320</v>
      </c>
      <c r="D574">
        <v>27</v>
      </c>
      <c r="E574" t="str">
        <f>School_Listing[[#This Row],[System Code]]&amp;School_Listing[[#This Row],[School Code]]</f>
        <v>32027</v>
      </c>
      <c r="F574" t="s">
        <v>742</v>
      </c>
      <c r="G574">
        <f>School_Listing[[#This Row],[School Code]]</f>
        <v>27</v>
      </c>
    </row>
    <row r="575" spans="1:7" hidden="1" x14ac:dyDescent="0.25">
      <c r="A575">
        <v>320</v>
      </c>
      <c r="B575" t="s">
        <v>734</v>
      </c>
      <c r="C575">
        <f>School_Listing[[#This Row],[System Code]]</f>
        <v>320</v>
      </c>
      <c r="D575">
        <v>15</v>
      </c>
      <c r="E575" t="str">
        <f>School_Listing[[#This Row],[System Code]]&amp;School_Listing[[#This Row],[School Code]]</f>
        <v>32015</v>
      </c>
      <c r="F575" t="s">
        <v>743</v>
      </c>
      <c r="G575">
        <f>School_Listing[[#This Row],[School Code]]</f>
        <v>15</v>
      </c>
    </row>
    <row r="576" spans="1:7" hidden="1" x14ac:dyDescent="0.25">
      <c r="A576">
        <v>320</v>
      </c>
      <c r="B576" t="s">
        <v>734</v>
      </c>
      <c r="C576">
        <f>School_Listing[[#This Row],[System Code]]</f>
        <v>320</v>
      </c>
      <c r="D576">
        <v>37</v>
      </c>
      <c r="E576" t="str">
        <f>School_Listing[[#This Row],[System Code]]&amp;School_Listing[[#This Row],[School Code]]</f>
        <v>32037</v>
      </c>
      <c r="F576" t="s">
        <v>744</v>
      </c>
      <c r="G576">
        <f>School_Listing[[#This Row],[School Code]]</f>
        <v>37</v>
      </c>
    </row>
    <row r="577" spans="1:7" hidden="1" x14ac:dyDescent="0.25">
      <c r="A577">
        <v>320</v>
      </c>
      <c r="B577" t="s">
        <v>734</v>
      </c>
      <c r="C577">
        <f>School_Listing[[#This Row],[System Code]]</f>
        <v>320</v>
      </c>
      <c r="D577">
        <v>42</v>
      </c>
      <c r="E577" t="str">
        <f>School_Listing[[#This Row],[System Code]]&amp;School_Listing[[#This Row],[School Code]]</f>
        <v>32042</v>
      </c>
      <c r="F577" t="s">
        <v>745</v>
      </c>
      <c r="G577">
        <f>School_Listing[[#This Row],[School Code]]</f>
        <v>42</v>
      </c>
    </row>
    <row r="578" spans="1:7" hidden="1" x14ac:dyDescent="0.25">
      <c r="A578">
        <v>320</v>
      </c>
      <c r="B578" t="s">
        <v>734</v>
      </c>
      <c r="C578">
        <f>School_Listing[[#This Row],[System Code]]</f>
        <v>320</v>
      </c>
      <c r="D578">
        <v>45</v>
      </c>
      <c r="E578" t="str">
        <f>School_Listing[[#This Row],[System Code]]&amp;School_Listing[[#This Row],[School Code]]</f>
        <v>32045</v>
      </c>
      <c r="F578" t="s">
        <v>746</v>
      </c>
      <c r="G578">
        <f>School_Listing[[#This Row],[School Code]]</f>
        <v>45</v>
      </c>
    </row>
    <row r="579" spans="1:7" hidden="1" x14ac:dyDescent="0.25">
      <c r="A579">
        <v>320</v>
      </c>
      <c r="B579" t="s">
        <v>734</v>
      </c>
      <c r="C579">
        <f>School_Listing[[#This Row],[System Code]]</f>
        <v>320</v>
      </c>
      <c r="D579">
        <v>20</v>
      </c>
      <c r="E579" t="str">
        <f>School_Listing[[#This Row],[System Code]]&amp;School_Listing[[#This Row],[School Code]]</f>
        <v>32020</v>
      </c>
      <c r="F579" t="s">
        <v>747</v>
      </c>
      <c r="G579">
        <f>School_Listing[[#This Row],[School Code]]</f>
        <v>20</v>
      </c>
    </row>
    <row r="580" spans="1:7" hidden="1" x14ac:dyDescent="0.25">
      <c r="A580">
        <v>320</v>
      </c>
      <c r="B580" t="s">
        <v>734</v>
      </c>
      <c r="C580">
        <f>School_Listing[[#This Row],[System Code]]</f>
        <v>320</v>
      </c>
      <c r="D580">
        <v>30</v>
      </c>
      <c r="E580" t="str">
        <f>School_Listing[[#This Row],[System Code]]&amp;School_Listing[[#This Row],[School Code]]</f>
        <v>32030</v>
      </c>
      <c r="F580" t="s">
        <v>748</v>
      </c>
      <c r="G580">
        <f>School_Listing[[#This Row],[School Code]]</f>
        <v>30</v>
      </c>
    </row>
    <row r="581" spans="1:7" hidden="1" x14ac:dyDescent="0.25">
      <c r="A581">
        <v>320</v>
      </c>
      <c r="B581" t="s">
        <v>734</v>
      </c>
      <c r="C581">
        <f>School_Listing[[#This Row],[System Code]]</f>
        <v>320</v>
      </c>
      <c r="D581">
        <v>48</v>
      </c>
      <c r="E581" t="str">
        <f>School_Listing[[#This Row],[System Code]]&amp;School_Listing[[#This Row],[School Code]]</f>
        <v>32048</v>
      </c>
      <c r="F581" t="s">
        <v>749</v>
      </c>
      <c r="G581">
        <f>School_Listing[[#This Row],[School Code]]</f>
        <v>48</v>
      </c>
    </row>
    <row r="582" spans="1:7" hidden="1" x14ac:dyDescent="0.25">
      <c r="A582">
        <v>320</v>
      </c>
      <c r="B582" t="s">
        <v>734</v>
      </c>
      <c r="C582">
        <f>School_Listing[[#This Row],[System Code]]</f>
        <v>320</v>
      </c>
      <c r="D582">
        <v>33</v>
      </c>
      <c r="E582" t="str">
        <f>School_Listing[[#This Row],[System Code]]&amp;School_Listing[[#This Row],[School Code]]</f>
        <v>32033</v>
      </c>
      <c r="F582" t="s">
        <v>750</v>
      </c>
      <c r="G582">
        <f>School_Listing[[#This Row],[School Code]]</f>
        <v>33</v>
      </c>
    </row>
    <row r="583" spans="1:7" hidden="1" x14ac:dyDescent="0.25">
      <c r="A583">
        <v>320</v>
      </c>
      <c r="B583" t="s">
        <v>734</v>
      </c>
      <c r="C583">
        <f>School_Listing[[#This Row],[System Code]]</f>
        <v>320</v>
      </c>
      <c r="D583">
        <v>35</v>
      </c>
      <c r="E583" t="str">
        <f>School_Listing[[#This Row],[System Code]]&amp;School_Listing[[#This Row],[School Code]]</f>
        <v>32035</v>
      </c>
      <c r="F583" t="s">
        <v>751</v>
      </c>
      <c r="G583">
        <f>School_Listing[[#This Row],[School Code]]</f>
        <v>35</v>
      </c>
    </row>
    <row r="584" spans="1:7" hidden="1" x14ac:dyDescent="0.25">
      <c r="A584">
        <v>320</v>
      </c>
      <c r="B584" t="s">
        <v>734</v>
      </c>
      <c r="C584">
        <f>School_Listing[[#This Row],[System Code]]</f>
        <v>320</v>
      </c>
      <c r="D584">
        <v>40</v>
      </c>
      <c r="E584" t="str">
        <f>School_Listing[[#This Row],[System Code]]&amp;School_Listing[[#This Row],[School Code]]</f>
        <v>32040</v>
      </c>
      <c r="F584" t="s">
        <v>752</v>
      </c>
      <c r="G584">
        <f>School_Listing[[#This Row],[School Code]]</f>
        <v>40</v>
      </c>
    </row>
    <row r="585" spans="1:7" hidden="1" x14ac:dyDescent="0.25">
      <c r="A585">
        <v>330</v>
      </c>
      <c r="B585" t="s">
        <v>753</v>
      </c>
      <c r="C585">
        <f>School_Listing[[#This Row],[System Code]]</f>
        <v>330</v>
      </c>
      <c r="D585">
        <v>5</v>
      </c>
      <c r="E585" t="str">
        <f>School_Listing[[#This Row],[System Code]]&amp;School_Listing[[#This Row],[School Code]]</f>
        <v>3305</v>
      </c>
      <c r="F585" t="s">
        <v>754</v>
      </c>
      <c r="G585">
        <f>School_Listing[[#This Row],[School Code]]</f>
        <v>5</v>
      </c>
    </row>
    <row r="586" spans="1:7" hidden="1" x14ac:dyDescent="0.25">
      <c r="A586">
        <v>330</v>
      </c>
      <c r="B586" t="s">
        <v>753</v>
      </c>
      <c r="C586">
        <f>School_Listing[[#This Row],[System Code]]</f>
        <v>330</v>
      </c>
      <c r="D586">
        <v>10</v>
      </c>
      <c r="E586" t="str">
        <f>School_Listing[[#This Row],[System Code]]&amp;School_Listing[[#This Row],[School Code]]</f>
        <v>33010</v>
      </c>
      <c r="F586" t="s">
        <v>755</v>
      </c>
      <c r="G586">
        <f>School_Listing[[#This Row],[School Code]]</f>
        <v>10</v>
      </c>
    </row>
    <row r="587" spans="1:7" hidden="1" x14ac:dyDescent="0.25">
      <c r="A587">
        <v>330</v>
      </c>
      <c r="B587" t="s">
        <v>753</v>
      </c>
      <c r="C587">
        <f>School_Listing[[#This Row],[System Code]]</f>
        <v>330</v>
      </c>
      <c r="D587">
        <v>13</v>
      </c>
      <c r="E587" t="str">
        <f>School_Listing[[#This Row],[System Code]]&amp;School_Listing[[#This Row],[School Code]]</f>
        <v>33013</v>
      </c>
      <c r="F587" t="s">
        <v>756</v>
      </c>
      <c r="G587">
        <f>School_Listing[[#This Row],[School Code]]</f>
        <v>13</v>
      </c>
    </row>
    <row r="588" spans="1:7" hidden="1" x14ac:dyDescent="0.25">
      <c r="A588">
        <v>330</v>
      </c>
      <c r="B588" t="s">
        <v>753</v>
      </c>
      <c r="C588">
        <f>School_Listing[[#This Row],[System Code]]</f>
        <v>330</v>
      </c>
      <c r="D588">
        <v>97</v>
      </c>
      <c r="E588" t="str">
        <f>School_Listing[[#This Row],[System Code]]&amp;School_Listing[[#This Row],[School Code]]</f>
        <v>33097</v>
      </c>
      <c r="F588" t="s">
        <v>757</v>
      </c>
      <c r="G588">
        <f>School_Listing[[#This Row],[School Code]]</f>
        <v>97</v>
      </c>
    </row>
    <row r="589" spans="1:7" hidden="1" x14ac:dyDescent="0.25">
      <c r="A589">
        <v>330</v>
      </c>
      <c r="B589" t="s">
        <v>753</v>
      </c>
      <c r="C589">
        <f>School_Listing[[#This Row],[System Code]]</f>
        <v>330</v>
      </c>
      <c r="D589">
        <v>16</v>
      </c>
      <c r="E589" t="str">
        <f>School_Listing[[#This Row],[System Code]]&amp;School_Listing[[#This Row],[School Code]]</f>
        <v>33016</v>
      </c>
      <c r="F589" t="s">
        <v>2022</v>
      </c>
      <c r="G589">
        <f>School_Listing[[#This Row],[School Code]]</f>
        <v>16</v>
      </c>
    </row>
    <row r="590" spans="1:7" hidden="1" x14ac:dyDescent="0.25">
      <c r="A590">
        <v>330</v>
      </c>
      <c r="B590" t="s">
        <v>753</v>
      </c>
      <c r="C590">
        <f>School_Listing[[#This Row],[System Code]]</f>
        <v>330</v>
      </c>
      <c r="D590">
        <v>17</v>
      </c>
      <c r="E590" t="str">
        <f>School_Listing[[#This Row],[System Code]]&amp;School_Listing[[#This Row],[School Code]]</f>
        <v>33017</v>
      </c>
      <c r="F590" t="s">
        <v>758</v>
      </c>
      <c r="G590">
        <f>School_Listing[[#This Row],[School Code]]</f>
        <v>17</v>
      </c>
    </row>
    <row r="591" spans="1:7" hidden="1" x14ac:dyDescent="0.25">
      <c r="A591">
        <v>330</v>
      </c>
      <c r="B591" t="s">
        <v>753</v>
      </c>
      <c r="C591">
        <f>School_Listing[[#This Row],[System Code]]</f>
        <v>330</v>
      </c>
      <c r="D591">
        <v>19</v>
      </c>
      <c r="E591" t="str">
        <f>School_Listing[[#This Row],[System Code]]&amp;School_Listing[[#This Row],[School Code]]</f>
        <v>33019</v>
      </c>
      <c r="F591" t="s">
        <v>759</v>
      </c>
      <c r="G591">
        <f>School_Listing[[#This Row],[School Code]]</f>
        <v>19</v>
      </c>
    </row>
    <row r="592" spans="1:7" hidden="1" x14ac:dyDescent="0.25">
      <c r="A592">
        <v>330</v>
      </c>
      <c r="B592" t="s">
        <v>753</v>
      </c>
      <c r="C592">
        <f>School_Listing[[#This Row],[System Code]]</f>
        <v>330</v>
      </c>
      <c r="D592">
        <v>21</v>
      </c>
      <c r="E592" t="str">
        <f>School_Listing[[#This Row],[System Code]]&amp;School_Listing[[#This Row],[School Code]]</f>
        <v>33021</v>
      </c>
      <c r="F592" t="s">
        <v>760</v>
      </c>
      <c r="G592">
        <f>School_Listing[[#This Row],[School Code]]</f>
        <v>21</v>
      </c>
    </row>
    <row r="593" spans="1:7" hidden="1" x14ac:dyDescent="0.25">
      <c r="A593">
        <v>330</v>
      </c>
      <c r="B593" t="s">
        <v>753</v>
      </c>
      <c r="C593">
        <f>School_Listing[[#This Row],[System Code]]</f>
        <v>330</v>
      </c>
      <c r="D593">
        <v>35</v>
      </c>
      <c r="E593" t="str">
        <f>School_Listing[[#This Row],[System Code]]&amp;School_Listing[[#This Row],[School Code]]</f>
        <v>33035</v>
      </c>
      <c r="F593" t="s">
        <v>761</v>
      </c>
      <c r="G593">
        <f>School_Listing[[#This Row],[School Code]]</f>
        <v>35</v>
      </c>
    </row>
    <row r="594" spans="1:7" hidden="1" x14ac:dyDescent="0.25">
      <c r="A594">
        <v>330</v>
      </c>
      <c r="B594" t="s">
        <v>753</v>
      </c>
      <c r="C594">
        <f>School_Listing[[#This Row],[System Code]]</f>
        <v>330</v>
      </c>
      <c r="D594">
        <v>37</v>
      </c>
      <c r="E594" t="str">
        <f>School_Listing[[#This Row],[System Code]]&amp;School_Listing[[#This Row],[School Code]]</f>
        <v>33037</v>
      </c>
      <c r="F594" t="s">
        <v>762</v>
      </c>
      <c r="G594">
        <f>School_Listing[[#This Row],[School Code]]</f>
        <v>37</v>
      </c>
    </row>
    <row r="595" spans="1:7" hidden="1" x14ac:dyDescent="0.25">
      <c r="A595">
        <v>330</v>
      </c>
      <c r="B595" t="s">
        <v>753</v>
      </c>
      <c r="C595">
        <f>School_Listing[[#This Row],[System Code]]</f>
        <v>330</v>
      </c>
      <c r="D595">
        <v>40</v>
      </c>
      <c r="E595" t="str">
        <f>School_Listing[[#This Row],[System Code]]&amp;School_Listing[[#This Row],[School Code]]</f>
        <v>33040</v>
      </c>
      <c r="F595" t="s">
        <v>317</v>
      </c>
      <c r="G595">
        <f>School_Listing[[#This Row],[School Code]]</f>
        <v>40</v>
      </c>
    </row>
    <row r="596" spans="1:7" hidden="1" x14ac:dyDescent="0.25">
      <c r="A596">
        <v>330</v>
      </c>
      <c r="B596" t="s">
        <v>753</v>
      </c>
      <c r="C596">
        <f>School_Listing[[#This Row],[System Code]]</f>
        <v>330</v>
      </c>
      <c r="D596">
        <v>45</v>
      </c>
      <c r="E596" t="str">
        <f>School_Listing[[#This Row],[System Code]]&amp;School_Listing[[#This Row],[School Code]]</f>
        <v>33045</v>
      </c>
      <c r="F596" t="s">
        <v>763</v>
      </c>
      <c r="G596">
        <f>School_Listing[[#This Row],[School Code]]</f>
        <v>45</v>
      </c>
    </row>
    <row r="597" spans="1:7" hidden="1" x14ac:dyDescent="0.25">
      <c r="A597">
        <v>330</v>
      </c>
      <c r="B597" t="s">
        <v>753</v>
      </c>
      <c r="C597">
        <f>School_Listing[[#This Row],[System Code]]</f>
        <v>330</v>
      </c>
      <c r="D597">
        <v>8003</v>
      </c>
      <c r="E597" t="str">
        <f>School_Listing[[#This Row],[System Code]]&amp;School_Listing[[#This Row],[School Code]]</f>
        <v>3308003</v>
      </c>
      <c r="F597" t="s">
        <v>764</v>
      </c>
      <c r="G597">
        <f>School_Listing[[#This Row],[School Code]]</f>
        <v>8003</v>
      </c>
    </row>
    <row r="598" spans="1:7" hidden="1" x14ac:dyDescent="0.25">
      <c r="A598">
        <v>330</v>
      </c>
      <c r="B598" t="s">
        <v>753</v>
      </c>
      <c r="C598">
        <f>School_Listing[[#This Row],[System Code]]</f>
        <v>330</v>
      </c>
      <c r="D598">
        <v>8015</v>
      </c>
      <c r="E598" t="str">
        <f>School_Listing[[#This Row],[System Code]]&amp;School_Listing[[#This Row],[School Code]]</f>
        <v>3308015</v>
      </c>
      <c r="F598" t="s">
        <v>2023</v>
      </c>
      <c r="G598">
        <f>School_Listing[[#This Row],[School Code]]</f>
        <v>8015</v>
      </c>
    </row>
    <row r="599" spans="1:7" hidden="1" x14ac:dyDescent="0.25">
      <c r="A599">
        <v>330</v>
      </c>
      <c r="B599" t="s">
        <v>753</v>
      </c>
      <c r="C599">
        <f>School_Listing[[#This Row],[System Code]]</f>
        <v>330</v>
      </c>
      <c r="D599">
        <v>8010</v>
      </c>
      <c r="E599" t="str">
        <f>School_Listing[[#This Row],[System Code]]&amp;School_Listing[[#This Row],[School Code]]</f>
        <v>3308010</v>
      </c>
      <c r="F599" t="s">
        <v>2024</v>
      </c>
      <c r="G599">
        <f>School_Listing[[#This Row],[School Code]]</f>
        <v>8010</v>
      </c>
    </row>
    <row r="600" spans="1:7" hidden="1" x14ac:dyDescent="0.25">
      <c r="A600">
        <v>330</v>
      </c>
      <c r="B600" t="s">
        <v>753</v>
      </c>
      <c r="C600">
        <f>School_Listing[[#This Row],[System Code]]</f>
        <v>330</v>
      </c>
      <c r="D600">
        <v>8001</v>
      </c>
      <c r="E600" t="str">
        <f>School_Listing[[#This Row],[System Code]]&amp;School_Listing[[#This Row],[School Code]]</f>
        <v>3308001</v>
      </c>
      <c r="F600" t="s">
        <v>765</v>
      </c>
      <c r="G600">
        <f>School_Listing[[#This Row],[School Code]]</f>
        <v>8001</v>
      </c>
    </row>
    <row r="601" spans="1:7" hidden="1" x14ac:dyDescent="0.25">
      <c r="A601">
        <v>330</v>
      </c>
      <c r="B601" t="s">
        <v>753</v>
      </c>
      <c r="C601">
        <f>School_Listing[[#This Row],[System Code]]</f>
        <v>330</v>
      </c>
      <c r="D601">
        <v>8011</v>
      </c>
      <c r="E601" t="str">
        <f>School_Listing[[#This Row],[System Code]]&amp;School_Listing[[#This Row],[School Code]]</f>
        <v>3308011</v>
      </c>
      <c r="F601" t="s">
        <v>2025</v>
      </c>
      <c r="G601">
        <f>School_Listing[[#This Row],[School Code]]</f>
        <v>8011</v>
      </c>
    </row>
    <row r="602" spans="1:7" hidden="1" x14ac:dyDescent="0.25">
      <c r="A602">
        <v>330</v>
      </c>
      <c r="B602" t="s">
        <v>753</v>
      </c>
      <c r="C602">
        <f>School_Listing[[#This Row],[System Code]]</f>
        <v>330</v>
      </c>
      <c r="D602">
        <v>46</v>
      </c>
      <c r="E602" t="str">
        <f>School_Listing[[#This Row],[System Code]]&amp;School_Listing[[#This Row],[School Code]]</f>
        <v>33046</v>
      </c>
      <c r="F602" t="s">
        <v>2026</v>
      </c>
      <c r="G602">
        <f>School_Listing[[#This Row],[School Code]]</f>
        <v>46</v>
      </c>
    </row>
    <row r="603" spans="1:7" hidden="1" x14ac:dyDescent="0.25">
      <c r="A603">
        <v>330</v>
      </c>
      <c r="B603" t="s">
        <v>753</v>
      </c>
      <c r="C603">
        <f>School_Listing[[#This Row],[System Code]]</f>
        <v>330</v>
      </c>
      <c r="D603">
        <v>47</v>
      </c>
      <c r="E603" t="str">
        <f>School_Listing[[#This Row],[System Code]]&amp;School_Listing[[#This Row],[School Code]]</f>
        <v>33047</v>
      </c>
      <c r="F603" t="s">
        <v>2027</v>
      </c>
      <c r="G603">
        <f>School_Listing[[#This Row],[School Code]]</f>
        <v>47</v>
      </c>
    </row>
    <row r="604" spans="1:7" hidden="1" x14ac:dyDescent="0.25">
      <c r="A604">
        <v>330</v>
      </c>
      <c r="B604" t="s">
        <v>753</v>
      </c>
      <c r="C604">
        <f>School_Listing[[#This Row],[System Code]]</f>
        <v>330</v>
      </c>
      <c r="D604">
        <v>162</v>
      </c>
      <c r="E604" t="str">
        <f>School_Listing[[#This Row],[System Code]]&amp;School_Listing[[#This Row],[School Code]]</f>
        <v>330162</v>
      </c>
      <c r="F604" t="s">
        <v>766</v>
      </c>
      <c r="G604">
        <f>School_Listing[[#This Row],[School Code]]</f>
        <v>162</v>
      </c>
    </row>
    <row r="605" spans="1:7" hidden="1" x14ac:dyDescent="0.25">
      <c r="A605">
        <v>330</v>
      </c>
      <c r="B605" t="s">
        <v>753</v>
      </c>
      <c r="C605">
        <f>School_Listing[[#This Row],[System Code]]</f>
        <v>330</v>
      </c>
      <c r="D605">
        <v>48</v>
      </c>
      <c r="E605" t="str">
        <f>School_Listing[[#This Row],[System Code]]&amp;School_Listing[[#This Row],[School Code]]</f>
        <v>33048</v>
      </c>
      <c r="F605" t="s">
        <v>767</v>
      </c>
      <c r="G605">
        <f>School_Listing[[#This Row],[School Code]]</f>
        <v>48</v>
      </c>
    </row>
    <row r="606" spans="1:7" hidden="1" x14ac:dyDescent="0.25">
      <c r="A606">
        <v>330</v>
      </c>
      <c r="B606" t="s">
        <v>753</v>
      </c>
      <c r="C606">
        <f>School_Listing[[#This Row],[System Code]]</f>
        <v>330</v>
      </c>
      <c r="D606">
        <v>50</v>
      </c>
      <c r="E606" t="str">
        <f>School_Listing[[#This Row],[System Code]]&amp;School_Listing[[#This Row],[School Code]]</f>
        <v>33050</v>
      </c>
      <c r="F606" t="s">
        <v>768</v>
      </c>
      <c r="G606">
        <f>School_Listing[[#This Row],[School Code]]</f>
        <v>50</v>
      </c>
    </row>
    <row r="607" spans="1:7" hidden="1" x14ac:dyDescent="0.25">
      <c r="A607">
        <v>330</v>
      </c>
      <c r="B607" t="s">
        <v>753</v>
      </c>
      <c r="C607">
        <f>School_Listing[[#This Row],[System Code]]</f>
        <v>330</v>
      </c>
      <c r="D607">
        <v>55</v>
      </c>
      <c r="E607" t="str">
        <f>School_Listing[[#This Row],[System Code]]&amp;School_Listing[[#This Row],[School Code]]</f>
        <v>33055</v>
      </c>
      <c r="F607" t="s">
        <v>769</v>
      </c>
      <c r="G607">
        <f>School_Listing[[#This Row],[School Code]]</f>
        <v>55</v>
      </c>
    </row>
    <row r="608" spans="1:7" hidden="1" x14ac:dyDescent="0.25">
      <c r="A608">
        <v>330</v>
      </c>
      <c r="B608" t="s">
        <v>753</v>
      </c>
      <c r="C608">
        <f>School_Listing[[#This Row],[System Code]]</f>
        <v>330</v>
      </c>
      <c r="D608">
        <v>58</v>
      </c>
      <c r="E608" t="str">
        <f>School_Listing[[#This Row],[System Code]]&amp;School_Listing[[#This Row],[School Code]]</f>
        <v>33058</v>
      </c>
      <c r="F608" t="s">
        <v>476</v>
      </c>
      <c r="G608">
        <f>School_Listing[[#This Row],[School Code]]</f>
        <v>58</v>
      </c>
    </row>
    <row r="609" spans="1:7" hidden="1" x14ac:dyDescent="0.25">
      <c r="A609">
        <v>330</v>
      </c>
      <c r="B609" t="s">
        <v>753</v>
      </c>
      <c r="C609">
        <f>School_Listing[[#This Row],[System Code]]</f>
        <v>330</v>
      </c>
      <c r="D609">
        <v>62</v>
      </c>
      <c r="E609" t="str">
        <f>School_Listing[[#This Row],[System Code]]&amp;School_Listing[[#This Row],[School Code]]</f>
        <v>33062</v>
      </c>
      <c r="F609" t="s">
        <v>770</v>
      </c>
      <c r="G609">
        <f>School_Listing[[#This Row],[School Code]]</f>
        <v>62</v>
      </c>
    </row>
    <row r="610" spans="1:7" hidden="1" x14ac:dyDescent="0.25">
      <c r="A610">
        <v>330</v>
      </c>
      <c r="B610" t="s">
        <v>753</v>
      </c>
      <c r="C610">
        <f>School_Listing[[#This Row],[System Code]]</f>
        <v>330</v>
      </c>
      <c r="D610">
        <v>59</v>
      </c>
      <c r="E610" t="str">
        <f>School_Listing[[#This Row],[System Code]]&amp;School_Listing[[#This Row],[School Code]]</f>
        <v>33059</v>
      </c>
      <c r="F610" t="s">
        <v>2028</v>
      </c>
      <c r="G610">
        <f>School_Listing[[#This Row],[School Code]]</f>
        <v>59</v>
      </c>
    </row>
    <row r="611" spans="1:7" hidden="1" x14ac:dyDescent="0.25">
      <c r="A611">
        <v>330</v>
      </c>
      <c r="B611" t="s">
        <v>753</v>
      </c>
      <c r="C611">
        <f>School_Listing[[#This Row],[System Code]]</f>
        <v>330</v>
      </c>
      <c r="D611">
        <v>60</v>
      </c>
      <c r="E611" t="str">
        <f>School_Listing[[#This Row],[System Code]]&amp;School_Listing[[#This Row],[School Code]]</f>
        <v>33060</v>
      </c>
      <c r="F611" t="s">
        <v>2029</v>
      </c>
      <c r="G611">
        <f>School_Listing[[#This Row],[School Code]]</f>
        <v>60</v>
      </c>
    </row>
    <row r="612" spans="1:7" hidden="1" x14ac:dyDescent="0.25">
      <c r="A612">
        <v>330</v>
      </c>
      <c r="B612" t="s">
        <v>753</v>
      </c>
      <c r="C612">
        <f>School_Listing[[#This Row],[System Code]]</f>
        <v>330</v>
      </c>
      <c r="D612">
        <v>64</v>
      </c>
      <c r="E612" t="str">
        <f>School_Listing[[#This Row],[System Code]]&amp;School_Listing[[#This Row],[School Code]]</f>
        <v>33064</v>
      </c>
      <c r="F612" t="s">
        <v>771</v>
      </c>
      <c r="G612">
        <f>School_Listing[[#This Row],[School Code]]</f>
        <v>64</v>
      </c>
    </row>
    <row r="613" spans="1:7" hidden="1" x14ac:dyDescent="0.25">
      <c r="A613">
        <v>330</v>
      </c>
      <c r="B613" t="s">
        <v>753</v>
      </c>
      <c r="C613">
        <f>School_Listing[[#This Row],[System Code]]</f>
        <v>330</v>
      </c>
      <c r="D613">
        <v>63</v>
      </c>
      <c r="E613" t="str">
        <f>School_Listing[[#This Row],[System Code]]&amp;School_Listing[[#This Row],[School Code]]</f>
        <v>33063</v>
      </c>
      <c r="F613" t="s">
        <v>772</v>
      </c>
      <c r="G613">
        <f>School_Listing[[#This Row],[School Code]]</f>
        <v>63</v>
      </c>
    </row>
    <row r="614" spans="1:7" hidden="1" x14ac:dyDescent="0.25">
      <c r="A614">
        <v>330</v>
      </c>
      <c r="B614" t="s">
        <v>753</v>
      </c>
      <c r="C614">
        <f>School_Listing[[#This Row],[System Code]]</f>
        <v>330</v>
      </c>
      <c r="D614">
        <v>65</v>
      </c>
      <c r="E614" t="str">
        <f>School_Listing[[#This Row],[System Code]]&amp;School_Listing[[#This Row],[School Code]]</f>
        <v>33065</v>
      </c>
      <c r="F614" t="s">
        <v>773</v>
      </c>
      <c r="G614">
        <f>School_Listing[[#This Row],[School Code]]</f>
        <v>65</v>
      </c>
    </row>
    <row r="615" spans="1:7" hidden="1" x14ac:dyDescent="0.25">
      <c r="A615">
        <v>330</v>
      </c>
      <c r="B615" t="s">
        <v>753</v>
      </c>
      <c r="C615">
        <f>School_Listing[[#This Row],[System Code]]</f>
        <v>330</v>
      </c>
      <c r="D615">
        <v>70</v>
      </c>
      <c r="E615" t="str">
        <f>School_Listing[[#This Row],[System Code]]&amp;School_Listing[[#This Row],[School Code]]</f>
        <v>33070</v>
      </c>
      <c r="F615" t="s">
        <v>774</v>
      </c>
      <c r="G615">
        <f>School_Listing[[#This Row],[School Code]]</f>
        <v>70</v>
      </c>
    </row>
    <row r="616" spans="1:7" hidden="1" x14ac:dyDescent="0.25">
      <c r="A616">
        <v>330</v>
      </c>
      <c r="B616" t="s">
        <v>753</v>
      </c>
      <c r="C616">
        <f>School_Listing[[#This Row],[System Code]]</f>
        <v>330</v>
      </c>
      <c r="D616">
        <v>75</v>
      </c>
      <c r="E616" t="str">
        <f>School_Listing[[#This Row],[System Code]]&amp;School_Listing[[#This Row],[School Code]]</f>
        <v>33075</v>
      </c>
      <c r="F616" t="s">
        <v>736</v>
      </c>
      <c r="G616">
        <f>School_Listing[[#This Row],[School Code]]</f>
        <v>75</v>
      </c>
    </row>
    <row r="617" spans="1:7" hidden="1" x14ac:dyDescent="0.25">
      <c r="A617">
        <v>330</v>
      </c>
      <c r="B617" t="s">
        <v>753</v>
      </c>
      <c r="C617">
        <f>School_Listing[[#This Row],[System Code]]</f>
        <v>330</v>
      </c>
      <c r="D617">
        <v>78</v>
      </c>
      <c r="E617" t="str">
        <f>School_Listing[[#This Row],[System Code]]&amp;School_Listing[[#This Row],[School Code]]</f>
        <v>33078</v>
      </c>
      <c r="F617" t="s">
        <v>215</v>
      </c>
      <c r="G617">
        <f>School_Listing[[#This Row],[School Code]]</f>
        <v>78</v>
      </c>
    </row>
    <row r="618" spans="1:7" hidden="1" x14ac:dyDescent="0.25">
      <c r="A618">
        <v>330</v>
      </c>
      <c r="B618" t="s">
        <v>753</v>
      </c>
      <c r="C618">
        <f>School_Listing[[#This Row],[System Code]]</f>
        <v>330</v>
      </c>
      <c r="D618">
        <v>86</v>
      </c>
      <c r="E618" t="str">
        <f>School_Listing[[#This Row],[System Code]]&amp;School_Listing[[#This Row],[School Code]]</f>
        <v>33086</v>
      </c>
      <c r="F618" t="s">
        <v>775</v>
      </c>
      <c r="G618">
        <f>School_Listing[[#This Row],[School Code]]</f>
        <v>86</v>
      </c>
    </row>
    <row r="619" spans="1:7" hidden="1" x14ac:dyDescent="0.25">
      <c r="A619">
        <v>330</v>
      </c>
      <c r="B619" t="s">
        <v>753</v>
      </c>
      <c r="C619">
        <f>School_Listing[[#This Row],[System Code]]</f>
        <v>330</v>
      </c>
      <c r="D619">
        <v>275</v>
      </c>
      <c r="E619" t="str">
        <f>School_Listing[[#This Row],[System Code]]&amp;School_Listing[[#This Row],[School Code]]</f>
        <v>330275</v>
      </c>
      <c r="F619" t="s">
        <v>776</v>
      </c>
      <c r="G619">
        <f>School_Listing[[#This Row],[School Code]]</f>
        <v>275</v>
      </c>
    </row>
    <row r="620" spans="1:7" hidden="1" x14ac:dyDescent="0.25">
      <c r="A620">
        <v>330</v>
      </c>
      <c r="B620" t="s">
        <v>753</v>
      </c>
      <c r="C620">
        <f>School_Listing[[#This Row],[System Code]]</f>
        <v>330</v>
      </c>
      <c r="D620">
        <v>110</v>
      </c>
      <c r="E620" t="str">
        <f>School_Listing[[#This Row],[System Code]]&amp;School_Listing[[#This Row],[School Code]]</f>
        <v>330110</v>
      </c>
      <c r="F620" t="s">
        <v>777</v>
      </c>
      <c r="G620">
        <f>School_Listing[[#This Row],[School Code]]</f>
        <v>110</v>
      </c>
    </row>
    <row r="621" spans="1:7" hidden="1" x14ac:dyDescent="0.25">
      <c r="A621">
        <v>330</v>
      </c>
      <c r="B621" t="s">
        <v>753</v>
      </c>
      <c r="C621">
        <f>School_Listing[[#This Row],[System Code]]</f>
        <v>330</v>
      </c>
      <c r="D621">
        <v>90</v>
      </c>
      <c r="E621" t="str">
        <f>School_Listing[[#This Row],[System Code]]&amp;School_Listing[[#This Row],[School Code]]</f>
        <v>33090</v>
      </c>
      <c r="F621" t="s">
        <v>778</v>
      </c>
      <c r="G621">
        <f>School_Listing[[#This Row],[School Code]]</f>
        <v>90</v>
      </c>
    </row>
    <row r="622" spans="1:7" hidden="1" x14ac:dyDescent="0.25">
      <c r="A622">
        <v>330</v>
      </c>
      <c r="B622" t="s">
        <v>753</v>
      </c>
      <c r="C622">
        <f>School_Listing[[#This Row],[System Code]]</f>
        <v>330</v>
      </c>
      <c r="D622">
        <v>127</v>
      </c>
      <c r="E622" t="str">
        <f>School_Listing[[#This Row],[System Code]]&amp;School_Listing[[#This Row],[School Code]]</f>
        <v>330127</v>
      </c>
      <c r="F622" t="s">
        <v>779</v>
      </c>
      <c r="G622">
        <f>School_Listing[[#This Row],[School Code]]</f>
        <v>127</v>
      </c>
    </row>
    <row r="623" spans="1:7" hidden="1" x14ac:dyDescent="0.25">
      <c r="A623">
        <v>330</v>
      </c>
      <c r="B623" t="s">
        <v>753</v>
      </c>
      <c r="C623">
        <f>School_Listing[[#This Row],[System Code]]</f>
        <v>330</v>
      </c>
      <c r="D623">
        <v>128</v>
      </c>
      <c r="E623" t="str">
        <f>School_Listing[[#This Row],[System Code]]&amp;School_Listing[[#This Row],[School Code]]</f>
        <v>330128</v>
      </c>
      <c r="F623" t="s">
        <v>780</v>
      </c>
      <c r="G623">
        <f>School_Listing[[#This Row],[School Code]]</f>
        <v>128</v>
      </c>
    </row>
    <row r="624" spans="1:7" hidden="1" x14ac:dyDescent="0.25">
      <c r="A624">
        <v>330</v>
      </c>
      <c r="B624" t="s">
        <v>753</v>
      </c>
      <c r="C624">
        <f>School_Listing[[#This Row],[System Code]]</f>
        <v>330</v>
      </c>
      <c r="D624">
        <v>129</v>
      </c>
      <c r="E624" t="str">
        <f>School_Listing[[#This Row],[System Code]]&amp;School_Listing[[#This Row],[School Code]]</f>
        <v>330129</v>
      </c>
      <c r="F624" t="s">
        <v>781</v>
      </c>
      <c r="G624">
        <f>School_Listing[[#This Row],[School Code]]</f>
        <v>129</v>
      </c>
    </row>
    <row r="625" spans="1:7" hidden="1" x14ac:dyDescent="0.25">
      <c r="A625">
        <v>330</v>
      </c>
      <c r="B625" t="s">
        <v>753</v>
      </c>
      <c r="C625">
        <f>School_Listing[[#This Row],[System Code]]</f>
        <v>330</v>
      </c>
      <c r="D625">
        <v>98</v>
      </c>
      <c r="E625" t="str">
        <f>School_Listing[[#This Row],[System Code]]&amp;School_Listing[[#This Row],[School Code]]</f>
        <v>33098</v>
      </c>
      <c r="F625" t="s">
        <v>2030</v>
      </c>
      <c r="G625">
        <f>School_Listing[[#This Row],[School Code]]</f>
        <v>98</v>
      </c>
    </row>
    <row r="626" spans="1:7" hidden="1" x14ac:dyDescent="0.25">
      <c r="A626">
        <v>330</v>
      </c>
      <c r="B626" t="s">
        <v>753</v>
      </c>
      <c r="C626">
        <f>School_Listing[[#This Row],[System Code]]</f>
        <v>330</v>
      </c>
      <c r="D626">
        <v>100</v>
      </c>
      <c r="E626" t="str">
        <f>School_Listing[[#This Row],[System Code]]&amp;School_Listing[[#This Row],[School Code]]</f>
        <v>330100</v>
      </c>
      <c r="F626" t="s">
        <v>782</v>
      </c>
      <c r="G626">
        <f>School_Listing[[#This Row],[School Code]]</f>
        <v>100</v>
      </c>
    </row>
    <row r="627" spans="1:7" hidden="1" x14ac:dyDescent="0.25">
      <c r="A627">
        <v>330</v>
      </c>
      <c r="B627" t="s">
        <v>753</v>
      </c>
      <c r="C627">
        <f>School_Listing[[#This Row],[System Code]]</f>
        <v>330</v>
      </c>
      <c r="D627">
        <v>8005</v>
      </c>
      <c r="E627" t="str">
        <f>School_Listing[[#This Row],[System Code]]&amp;School_Listing[[#This Row],[School Code]]</f>
        <v>3308005</v>
      </c>
      <c r="F627" t="s">
        <v>2031</v>
      </c>
      <c r="G627">
        <f>School_Listing[[#This Row],[School Code]]</f>
        <v>8005</v>
      </c>
    </row>
    <row r="628" spans="1:7" hidden="1" x14ac:dyDescent="0.25">
      <c r="A628">
        <v>330</v>
      </c>
      <c r="B628" t="s">
        <v>753</v>
      </c>
      <c r="C628">
        <f>School_Listing[[#This Row],[System Code]]</f>
        <v>330</v>
      </c>
      <c r="D628">
        <v>8002</v>
      </c>
      <c r="E628" t="str">
        <f>School_Listing[[#This Row],[System Code]]&amp;School_Listing[[#This Row],[School Code]]</f>
        <v>3308002</v>
      </c>
      <c r="F628" t="s">
        <v>783</v>
      </c>
      <c r="G628">
        <f>School_Listing[[#This Row],[School Code]]</f>
        <v>8002</v>
      </c>
    </row>
    <row r="629" spans="1:7" hidden="1" x14ac:dyDescent="0.25">
      <c r="A629">
        <v>330</v>
      </c>
      <c r="B629" t="s">
        <v>753</v>
      </c>
      <c r="C629">
        <f>School_Listing[[#This Row],[System Code]]</f>
        <v>330</v>
      </c>
      <c r="D629">
        <v>120</v>
      </c>
      <c r="E629" t="str">
        <f>School_Listing[[#This Row],[System Code]]&amp;School_Listing[[#This Row],[School Code]]</f>
        <v>330120</v>
      </c>
      <c r="F629" t="s">
        <v>784</v>
      </c>
      <c r="G629">
        <f>School_Listing[[#This Row],[School Code]]</f>
        <v>120</v>
      </c>
    </row>
    <row r="630" spans="1:7" hidden="1" x14ac:dyDescent="0.25">
      <c r="A630">
        <v>330</v>
      </c>
      <c r="B630" t="s">
        <v>753</v>
      </c>
      <c r="C630">
        <f>School_Listing[[#This Row],[System Code]]</f>
        <v>330</v>
      </c>
      <c r="D630">
        <v>125</v>
      </c>
      <c r="E630" t="str">
        <f>School_Listing[[#This Row],[System Code]]&amp;School_Listing[[#This Row],[School Code]]</f>
        <v>330125</v>
      </c>
      <c r="F630" t="s">
        <v>785</v>
      </c>
      <c r="G630">
        <f>School_Listing[[#This Row],[School Code]]</f>
        <v>125</v>
      </c>
    </row>
    <row r="631" spans="1:7" hidden="1" x14ac:dyDescent="0.25">
      <c r="A631">
        <v>330</v>
      </c>
      <c r="B631" t="s">
        <v>753</v>
      </c>
      <c r="C631">
        <f>School_Listing[[#This Row],[System Code]]</f>
        <v>330</v>
      </c>
      <c r="D631">
        <v>241</v>
      </c>
      <c r="E631" t="str">
        <f>School_Listing[[#This Row],[System Code]]&amp;School_Listing[[#This Row],[School Code]]</f>
        <v>330241</v>
      </c>
      <c r="F631" t="s">
        <v>786</v>
      </c>
      <c r="G631">
        <f>School_Listing[[#This Row],[School Code]]</f>
        <v>241</v>
      </c>
    </row>
    <row r="632" spans="1:7" hidden="1" x14ac:dyDescent="0.25">
      <c r="A632">
        <v>330</v>
      </c>
      <c r="B632" t="s">
        <v>753</v>
      </c>
      <c r="C632">
        <f>School_Listing[[#This Row],[System Code]]</f>
        <v>330</v>
      </c>
      <c r="D632">
        <v>165</v>
      </c>
      <c r="E632" t="str">
        <f>School_Listing[[#This Row],[System Code]]&amp;School_Listing[[#This Row],[School Code]]</f>
        <v>330165</v>
      </c>
      <c r="F632" t="s">
        <v>787</v>
      </c>
      <c r="G632">
        <f>School_Listing[[#This Row],[School Code]]</f>
        <v>165</v>
      </c>
    </row>
    <row r="633" spans="1:7" hidden="1" x14ac:dyDescent="0.25">
      <c r="A633">
        <v>330</v>
      </c>
      <c r="B633" t="s">
        <v>753</v>
      </c>
      <c r="C633">
        <f>School_Listing[[#This Row],[System Code]]</f>
        <v>330</v>
      </c>
      <c r="D633">
        <v>51</v>
      </c>
      <c r="E633" t="str">
        <f>School_Listing[[#This Row],[System Code]]&amp;School_Listing[[#This Row],[School Code]]</f>
        <v>33051</v>
      </c>
      <c r="F633" t="s">
        <v>788</v>
      </c>
      <c r="G633">
        <f>School_Listing[[#This Row],[School Code]]</f>
        <v>51</v>
      </c>
    </row>
    <row r="634" spans="1:7" hidden="1" x14ac:dyDescent="0.25">
      <c r="A634">
        <v>330</v>
      </c>
      <c r="B634" t="s">
        <v>753</v>
      </c>
      <c r="C634">
        <f>School_Listing[[#This Row],[System Code]]</f>
        <v>330</v>
      </c>
      <c r="D634">
        <v>85</v>
      </c>
      <c r="E634" t="str">
        <f>School_Listing[[#This Row],[System Code]]&amp;School_Listing[[#This Row],[School Code]]</f>
        <v>33085</v>
      </c>
      <c r="F634" t="s">
        <v>789</v>
      </c>
      <c r="G634">
        <f>School_Listing[[#This Row],[School Code]]</f>
        <v>85</v>
      </c>
    </row>
    <row r="635" spans="1:7" hidden="1" x14ac:dyDescent="0.25">
      <c r="A635">
        <v>330</v>
      </c>
      <c r="B635" t="s">
        <v>753</v>
      </c>
      <c r="C635">
        <f>School_Listing[[#This Row],[System Code]]</f>
        <v>330</v>
      </c>
      <c r="D635">
        <v>8142</v>
      </c>
      <c r="E635" t="str">
        <f>School_Listing[[#This Row],[System Code]]&amp;School_Listing[[#This Row],[School Code]]</f>
        <v>3308142</v>
      </c>
      <c r="F635" t="s">
        <v>2032</v>
      </c>
      <c r="G635">
        <f>School_Listing[[#This Row],[School Code]]</f>
        <v>8142</v>
      </c>
    </row>
    <row r="636" spans="1:7" hidden="1" x14ac:dyDescent="0.25">
      <c r="A636">
        <v>330</v>
      </c>
      <c r="B636" t="s">
        <v>753</v>
      </c>
      <c r="C636">
        <f>School_Listing[[#This Row],[System Code]]</f>
        <v>330</v>
      </c>
      <c r="D636">
        <v>149</v>
      </c>
      <c r="E636" t="str">
        <f>School_Listing[[#This Row],[System Code]]&amp;School_Listing[[#This Row],[School Code]]</f>
        <v>330149</v>
      </c>
      <c r="F636" t="s">
        <v>790</v>
      </c>
      <c r="G636">
        <f>School_Listing[[#This Row],[School Code]]</f>
        <v>149</v>
      </c>
    </row>
    <row r="637" spans="1:7" hidden="1" x14ac:dyDescent="0.25">
      <c r="A637">
        <v>330</v>
      </c>
      <c r="B637" t="s">
        <v>753</v>
      </c>
      <c r="C637">
        <f>School_Listing[[#This Row],[System Code]]</f>
        <v>330</v>
      </c>
      <c r="D637">
        <v>41</v>
      </c>
      <c r="E637" t="str">
        <f>School_Listing[[#This Row],[System Code]]&amp;School_Listing[[#This Row],[School Code]]</f>
        <v>33041</v>
      </c>
      <c r="F637" t="s">
        <v>791</v>
      </c>
      <c r="G637">
        <f>School_Listing[[#This Row],[School Code]]</f>
        <v>41</v>
      </c>
    </row>
    <row r="638" spans="1:7" hidden="1" x14ac:dyDescent="0.25">
      <c r="A638">
        <v>330</v>
      </c>
      <c r="B638" t="s">
        <v>753</v>
      </c>
      <c r="C638">
        <f>School_Listing[[#This Row],[System Code]]</f>
        <v>330</v>
      </c>
      <c r="D638">
        <v>147</v>
      </c>
      <c r="E638" t="str">
        <f>School_Listing[[#This Row],[System Code]]&amp;School_Listing[[#This Row],[School Code]]</f>
        <v>330147</v>
      </c>
      <c r="F638" t="s">
        <v>792</v>
      </c>
      <c r="G638">
        <f>School_Listing[[#This Row],[School Code]]</f>
        <v>147</v>
      </c>
    </row>
    <row r="639" spans="1:7" hidden="1" x14ac:dyDescent="0.25">
      <c r="A639">
        <v>330</v>
      </c>
      <c r="B639" t="s">
        <v>753</v>
      </c>
      <c r="C639">
        <f>School_Listing[[#This Row],[System Code]]</f>
        <v>330</v>
      </c>
      <c r="D639">
        <v>155</v>
      </c>
      <c r="E639" t="str">
        <f>School_Listing[[#This Row],[System Code]]&amp;School_Listing[[#This Row],[School Code]]</f>
        <v>330155</v>
      </c>
      <c r="F639" t="s">
        <v>793</v>
      </c>
      <c r="G639">
        <f>School_Listing[[#This Row],[School Code]]</f>
        <v>155</v>
      </c>
    </row>
    <row r="640" spans="1:7" hidden="1" x14ac:dyDescent="0.25">
      <c r="A640">
        <v>330</v>
      </c>
      <c r="B640" t="s">
        <v>753</v>
      </c>
      <c r="C640">
        <f>School_Listing[[#This Row],[System Code]]</f>
        <v>330</v>
      </c>
      <c r="D640">
        <v>160</v>
      </c>
      <c r="E640" t="str">
        <f>School_Listing[[#This Row],[System Code]]&amp;School_Listing[[#This Row],[School Code]]</f>
        <v>330160</v>
      </c>
      <c r="F640" t="s">
        <v>794</v>
      </c>
      <c r="G640">
        <f>School_Listing[[#This Row],[School Code]]</f>
        <v>160</v>
      </c>
    </row>
    <row r="641" spans="1:7" hidden="1" x14ac:dyDescent="0.25">
      <c r="A641">
        <v>330</v>
      </c>
      <c r="B641" t="s">
        <v>753</v>
      </c>
      <c r="C641">
        <f>School_Listing[[#This Row],[System Code]]</f>
        <v>330</v>
      </c>
      <c r="D641">
        <v>157</v>
      </c>
      <c r="E641" t="str">
        <f>School_Listing[[#This Row],[System Code]]&amp;School_Listing[[#This Row],[School Code]]</f>
        <v>330157</v>
      </c>
      <c r="F641" t="s">
        <v>795</v>
      </c>
      <c r="G641">
        <f>School_Listing[[#This Row],[School Code]]</f>
        <v>157</v>
      </c>
    </row>
    <row r="642" spans="1:7" hidden="1" x14ac:dyDescent="0.25">
      <c r="A642">
        <v>330</v>
      </c>
      <c r="B642" t="s">
        <v>753</v>
      </c>
      <c r="C642">
        <f>School_Listing[[#This Row],[System Code]]</f>
        <v>330</v>
      </c>
      <c r="D642">
        <v>194</v>
      </c>
      <c r="E642" t="str">
        <f>School_Listing[[#This Row],[System Code]]&amp;School_Listing[[#This Row],[School Code]]</f>
        <v>330194</v>
      </c>
      <c r="F642" t="s">
        <v>796</v>
      </c>
      <c r="G642">
        <f>School_Listing[[#This Row],[School Code]]</f>
        <v>194</v>
      </c>
    </row>
    <row r="643" spans="1:7" hidden="1" x14ac:dyDescent="0.25">
      <c r="A643">
        <v>330</v>
      </c>
      <c r="B643" t="s">
        <v>753</v>
      </c>
      <c r="C643">
        <f>School_Listing[[#This Row],[System Code]]</f>
        <v>330</v>
      </c>
      <c r="D643">
        <v>200</v>
      </c>
      <c r="E643" t="str">
        <f>School_Listing[[#This Row],[System Code]]&amp;School_Listing[[#This Row],[School Code]]</f>
        <v>330200</v>
      </c>
      <c r="F643" t="s">
        <v>797</v>
      </c>
      <c r="G643">
        <f>School_Listing[[#This Row],[School Code]]</f>
        <v>200</v>
      </c>
    </row>
    <row r="644" spans="1:7" hidden="1" x14ac:dyDescent="0.25">
      <c r="A644">
        <v>330</v>
      </c>
      <c r="B644" t="s">
        <v>753</v>
      </c>
      <c r="C644">
        <f>School_Listing[[#This Row],[System Code]]</f>
        <v>330</v>
      </c>
      <c r="D644">
        <v>171</v>
      </c>
      <c r="E644" t="str">
        <f>School_Listing[[#This Row],[System Code]]&amp;School_Listing[[#This Row],[School Code]]</f>
        <v>330171</v>
      </c>
      <c r="F644" t="s">
        <v>798</v>
      </c>
      <c r="G644">
        <f>School_Listing[[#This Row],[School Code]]</f>
        <v>171</v>
      </c>
    </row>
    <row r="645" spans="1:7" hidden="1" x14ac:dyDescent="0.25">
      <c r="A645">
        <v>330</v>
      </c>
      <c r="B645" t="s">
        <v>753</v>
      </c>
      <c r="C645">
        <f>School_Listing[[#This Row],[System Code]]</f>
        <v>330</v>
      </c>
      <c r="D645">
        <v>175</v>
      </c>
      <c r="E645" t="str">
        <f>School_Listing[[#This Row],[System Code]]&amp;School_Listing[[#This Row],[School Code]]</f>
        <v>330175</v>
      </c>
      <c r="F645" t="s">
        <v>799</v>
      </c>
      <c r="G645">
        <f>School_Listing[[#This Row],[School Code]]</f>
        <v>175</v>
      </c>
    </row>
    <row r="646" spans="1:7" hidden="1" x14ac:dyDescent="0.25">
      <c r="A646">
        <v>330</v>
      </c>
      <c r="B646" t="s">
        <v>753</v>
      </c>
      <c r="C646">
        <f>School_Listing[[#This Row],[System Code]]</f>
        <v>330</v>
      </c>
      <c r="D646">
        <v>180</v>
      </c>
      <c r="E646" t="str">
        <f>School_Listing[[#This Row],[System Code]]&amp;School_Listing[[#This Row],[School Code]]</f>
        <v>330180</v>
      </c>
      <c r="F646" t="s">
        <v>800</v>
      </c>
      <c r="G646">
        <f>School_Listing[[#This Row],[School Code]]</f>
        <v>180</v>
      </c>
    </row>
    <row r="647" spans="1:7" hidden="1" x14ac:dyDescent="0.25">
      <c r="A647">
        <v>330</v>
      </c>
      <c r="B647" t="s">
        <v>753</v>
      </c>
      <c r="C647">
        <f>School_Listing[[#This Row],[System Code]]</f>
        <v>330</v>
      </c>
      <c r="D647">
        <v>183</v>
      </c>
      <c r="E647" t="str">
        <f>School_Listing[[#This Row],[System Code]]&amp;School_Listing[[#This Row],[School Code]]</f>
        <v>330183</v>
      </c>
      <c r="F647" t="s">
        <v>801</v>
      </c>
      <c r="G647">
        <f>School_Listing[[#This Row],[School Code]]</f>
        <v>183</v>
      </c>
    </row>
    <row r="648" spans="1:7" hidden="1" x14ac:dyDescent="0.25">
      <c r="A648">
        <v>330</v>
      </c>
      <c r="B648" t="s">
        <v>753</v>
      </c>
      <c r="C648">
        <f>School_Listing[[#This Row],[System Code]]</f>
        <v>330</v>
      </c>
      <c r="D648">
        <v>190</v>
      </c>
      <c r="E648" t="str">
        <f>School_Listing[[#This Row],[System Code]]&amp;School_Listing[[#This Row],[School Code]]</f>
        <v>330190</v>
      </c>
      <c r="F648" t="s">
        <v>802</v>
      </c>
      <c r="G648">
        <f>School_Listing[[#This Row],[School Code]]</f>
        <v>190</v>
      </c>
    </row>
    <row r="649" spans="1:7" hidden="1" x14ac:dyDescent="0.25">
      <c r="A649">
        <v>330</v>
      </c>
      <c r="B649" t="s">
        <v>753</v>
      </c>
      <c r="C649">
        <f>School_Listing[[#This Row],[System Code]]</f>
        <v>330</v>
      </c>
      <c r="D649">
        <v>196</v>
      </c>
      <c r="E649" t="str">
        <f>School_Listing[[#This Row],[System Code]]&amp;School_Listing[[#This Row],[School Code]]</f>
        <v>330196</v>
      </c>
      <c r="F649" t="s">
        <v>803</v>
      </c>
      <c r="G649">
        <f>School_Listing[[#This Row],[School Code]]</f>
        <v>196</v>
      </c>
    </row>
    <row r="650" spans="1:7" hidden="1" x14ac:dyDescent="0.25">
      <c r="A650">
        <v>330</v>
      </c>
      <c r="B650" t="s">
        <v>753</v>
      </c>
      <c r="C650">
        <f>School_Listing[[#This Row],[System Code]]</f>
        <v>330</v>
      </c>
      <c r="D650">
        <v>210</v>
      </c>
      <c r="E650" t="str">
        <f>School_Listing[[#This Row],[System Code]]&amp;School_Listing[[#This Row],[School Code]]</f>
        <v>330210</v>
      </c>
      <c r="F650" t="s">
        <v>804</v>
      </c>
      <c r="G650">
        <f>School_Listing[[#This Row],[School Code]]</f>
        <v>210</v>
      </c>
    </row>
    <row r="651" spans="1:7" hidden="1" x14ac:dyDescent="0.25">
      <c r="A651">
        <v>330</v>
      </c>
      <c r="B651" t="s">
        <v>753</v>
      </c>
      <c r="C651">
        <f>School_Listing[[#This Row],[System Code]]</f>
        <v>330</v>
      </c>
      <c r="D651">
        <v>215</v>
      </c>
      <c r="E651" t="str">
        <f>School_Listing[[#This Row],[System Code]]&amp;School_Listing[[#This Row],[School Code]]</f>
        <v>330215</v>
      </c>
      <c r="F651" t="s">
        <v>805</v>
      </c>
      <c r="G651">
        <f>School_Listing[[#This Row],[School Code]]</f>
        <v>215</v>
      </c>
    </row>
    <row r="652" spans="1:7" hidden="1" x14ac:dyDescent="0.25">
      <c r="A652">
        <v>330</v>
      </c>
      <c r="B652" t="s">
        <v>753</v>
      </c>
      <c r="C652">
        <f>School_Listing[[#This Row],[System Code]]</f>
        <v>330</v>
      </c>
      <c r="D652">
        <v>220</v>
      </c>
      <c r="E652" t="str">
        <f>School_Listing[[#This Row],[System Code]]&amp;School_Listing[[#This Row],[School Code]]</f>
        <v>330220</v>
      </c>
      <c r="F652" t="s">
        <v>806</v>
      </c>
      <c r="G652">
        <f>School_Listing[[#This Row],[School Code]]</f>
        <v>220</v>
      </c>
    </row>
    <row r="653" spans="1:7" hidden="1" x14ac:dyDescent="0.25">
      <c r="A653">
        <v>330</v>
      </c>
      <c r="B653" t="s">
        <v>753</v>
      </c>
      <c r="C653">
        <f>School_Listing[[#This Row],[System Code]]</f>
        <v>330</v>
      </c>
      <c r="D653">
        <v>225</v>
      </c>
      <c r="E653" t="str">
        <f>School_Listing[[#This Row],[System Code]]&amp;School_Listing[[#This Row],[School Code]]</f>
        <v>330225</v>
      </c>
      <c r="F653" t="s">
        <v>807</v>
      </c>
      <c r="G653">
        <f>School_Listing[[#This Row],[School Code]]</f>
        <v>225</v>
      </c>
    </row>
    <row r="654" spans="1:7" hidden="1" x14ac:dyDescent="0.25">
      <c r="A654">
        <v>330</v>
      </c>
      <c r="B654" t="s">
        <v>753</v>
      </c>
      <c r="C654">
        <f>School_Listing[[#This Row],[System Code]]</f>
        <v>330</v>
      </c>
      <c r="D654">
        <v>230</v>
      </c>
      <c r="E654" t="str">
        <f>School_Listing[[#This Row],[System Code]]&amp;School_Listing[[#This Row],[School Code]]</f>
        <v>330230</v>
      </c>
      <c r="F654" t="s">
        <v>808</v>
      </c>
      <c r="G654">
        <f>School_Listing[[#This Row],[School Code]]</f>
        <v>230</v>
      </c>
    </row>
    <row r="655" spans="1:7" hidden="1" x14ac:dyDescent="0.25">
      <c r="A655">
        <v>330</v>
      </c>
      <c r="B655" t="s">
        <v>753</v>
      </c>
      <c r="C655">
        <f>School_Listing[[#This Row],[System Code]]</f>
        <v>330</v>
      </c>
      <c r="D655">
        <v>235</v>
      </c>
      <c r="E655" t="str">
        <f>School_Listing[[#This Row],[System Code]]&amp;School_Listing[[#This Row],[School Code]]</f>
        <v>330235</v>
      </c>
      <c r="F655" t="s">
        <v>809</v>
      </c>
      <c r="G655">
        <f>School_Listing[[#This Row],[School Code]]</f>
        <v>235</v>
      </c>
    </row>
    <row r="656" spans="1:7" hidden="1" x14ac:dyDescent="0.25">
      <c r="A656">
        <v>330</v>
      </c>
      <c r="B656" t="s">
        <v>753</v>
      </c>
      <c r="C656">
        <f>School_Listing[[#This Row],[System Code]]</f>
        <v>330</v>
      </c>
      <c r="D656">
        <v>280</v>
      </c>
      <c r="E656" t="str">
        <f>School_Listing[[#This Row],[System Code]]&amp;School_Listing[[#This Row],[School Code]]</f>
        <v>330280</v>
      </c>
      <c r="F656" t="s">
        <v>810</v>
      </c>
      <c r="G656">
        <f>School_Listing[[#This Row],[School Code]]</f>
        <v>280</v>
      </c>
    </row>
    <row r="657" spans="1:7" hidden="1" x14ac:dyDescent="0.25">
      <c r="A657">
        <v>330</v>
      </c>
      <c r="B657" t="s">
        <v>753</v>
      </c>
      <c r="C657">
        <f>School_Listing[[#This Row],[System Code]]</f>
        <v>330</v>
      </c>
      <c r="D657">
        <v>137</v>
      </c>
      <c r="E657" t="str">
        <f>School_Listing[[#This Row],[System Code]]&amp;School_Listing[[#This Row],[School Code]]</f>
        <v>330137</v>
      </c>
      <c r="F657" t="s">
        <v>811</v>
      </c>
      <c r="G657">
        <f>School_Listing[[#This Row],[School Code]]</f>
        <v>137</v>
      </c>
    </row>
    <row r="658" spans="1:7" hidden="1" x14ac:dyDescent="0.25">
      <c r="A658">
        <v>330</v>
      </c>
      <c r="B658" t="s">
        <v>753</v>
      </c>
      <c r="C658">
        <f>School_Listing[[#This Row],[System Code]]</f>
        <v>330</v>
      </c>
      <c r="D658">
        <v>240</v>
      </c>
      <c r="E658" t="str">
        <f>School_Listing[[#This Row],[System Code]]&amp;School_Listing[[#This Row],[School Code]]</f>
        <v>330240</v>
      </c>
      <c r="F658" t="s">
        <v>812</v>
      </c>
      <c r="G658">
        <f>School_Listing[[#This Row],[School Code]]</f>
        <v>240</v>
      </c>
    </row>
    <row r="659" spans="1:7" hidden="1" x14ac:dyDescent="0.25">
      <c r="A659">
        <v>330</v>
      </c>
      <c r="B659" t="s">
        <v>753</v>
      </c>
      <c r="C659">
        <f>School_Listing[[#This Row],[System Code]]</f>
        <v>330</v>
      </c>
      <c r="D659">
        <v>33</v>
      </c>
      <c r="E659" t="str">
        <f>School_Listing[[#This Row],[System Code]]&amp;School_Listing[[#This Row],[School Code]]</f>
        <v>33033</v>
      </c>
      <c r="F659" t="s">
        <v>2033</v>
      </c>
      <c r="G659">
        <f>School_Listing[[#This Row],[School Code]]</f>
        <v>33</v>
      </c>
    </row>
    <row r="660" spans="1:7" hidden="1" x14ac:dyDescent="0.25">
      <c r="A660">
        <v>330</v>
      </c>
      <c r="B660" t="s">
        <v>753</v>
      </c>
      <c r="C660">
        <f>School_Listing[[#This Row],[System Code]]</f>
        <v>330</v>
      </c>
      <c r="D660">
        <v>237</v>
      </c>
      <c r="E660" t="str">
        <f>School_Listing[[#This Row],[System Code]]&amp;School_Listing[[#This Row],[School Code]]</f>
        <v>330237</v>
      </c>
      <c r="F660" t="s">
        <v>813</v>
      </c>
      <c r="G660">
        <f>School_Listing[[#This Row],[School Code]]</f>
        <v>237</v>
      </c>
    </row>
    <row r="661" spans="1:7" hidden="1" x14ac:dyDescent="0.25">
      <c r="A661">
        <v>330</v>
      </c>
      <c r="B661" t="s">
        <v>753</v>
      </c>
      <c r="C661">
        <f>School_Listing[[#This Row],[System Code]]</f>
        <v>330</v>
      </c>
      <c r="D661">
        <v>239</v>
      </c>
      <c r="E661" t="str">
        <f>School_Listing[[#This Row],[System Code]]&amp;School_Listing[[#This Row],[School Code]]</f>
        <v>330239</v>
      </c>
      <c r="F661" t="s">
        <v>814</v>
      </c>
      <c r="G661">
        <f>School_Listing[[#This Row],[School Code]]</f>
        <v>239</v>
      </c>
    </row>
    <row r="662" spans="1:7" hidden="1" x14ac:dyDescent="0.25">
      <c r="A662">
        <v>330</v>
      </c>
      <c r="B662" t="s">
        <v>753</v>
      </c>
      <c r="C662">
        <f>School_Listing[[#This Row],[System Code]]</f>
        <v>330</v>
      </c>
      <c r="D662">
        <v>260</v>
      </c>
      <c r="E662" t="str">
        <f>School_Listing[[#This Row],[System Code]]&amp;School_Listing[[#This Row],[School Code]]</f>
        <v>330260</v>
      </c>
      <c r="F662" t="s">
        <v>815</v>
      </c>
      <c r="G662">
        <f>School_Listing[[#This Row],[School Code]]</f>
        <v>260</v>
      </c>
    </row>
    <row r="663" spans="1:7" hidden="1" x14ac:dyDescent="0.25">
      <c r="A663">
        <v>330</v>
      </c>
      <c r="B663" t="s">
        <v>753</v>
      </c>
      <c r="C663">
        <f>School_Listing[[#This Row],[System Code]]</f>
        <v>330</v>
      </c>
      <c r="D663">
        <v>265</v>
      </c>
      <c r="E663" t="str">
        <f>School_Listing[[#This Row],[System Code]]&amp;School_Listing[[#This Row],[School Code]]</f>
        <v>330265</v>
      </c>
      <c r="F663" t="s">
        <v>816</v>
      </c>
      <c r="G663">
        <f>School_Listing[[#This Row],[School Code]]</f>
        <v>265</v>
      </c>
    </row>
    <row r="664" spans="1:7" hidden="1" x14ac:dyDescent="0.25">
      <c r="A664">
        <v>330</v>
      </c>
      <c r="B664" t="s">
        <v>753</v>
      </c>
      <c r="C664">
        <f>School_Listing[[#This Row],[System Code]]</f>
        <v>330</v>
      </c>
      <c r="D664">
        <v>148</v>
      </c>
      <c r="E664" t="str">
        <f>School_Listing[[#This Row],[System Code]]&amp;School_Listing[[#This Row],[School Code]]</f>
        <v>330148</v>
      </c>
      <c r="F664" t="s">
        <v>817</v>
      </c>
      <c r="G664">
        <f>School_Listing[[#This Row],[School Code]]</f>
        <v>148</v>
      </c>
    </row>
    <row r="665" spans="1:7" hidden="1" x14ac:dyDescent="0.25">
      <c r="A665">
        <v>330</v>
      </c>
      <c r="B665" t="s">
        <v>753</v>
      </c>
      <c r="C665">
        <f>School_Listing[[#This Row],[System Code]]</f>
        <v>330</v>
      </c>
      <c r="D665">
        <v>245</v>
      </c>
      <c r="E665" t="str">
        <f>School_Listing[[#This Row],[System Code]]&amp;School_Listing[[#This Row],[School Code]]</f>
        <v>330245</v>
      </c>
      <c r="F665" t="s">
        <v>818</v>
      </c>
      <c r="G665">
        <f>School_Listing[[#This Row],[School Code]]</f>
        <v>245</v>
      </c>
    </row>
    <row r="666" spans="1:7" hidden="1" x14ac:dyDescent="0.25">
      <c r="A666">
        <v>340</v>
      </c>
      <c r="B666" t="s">
        <v>819</v>
      </c>
      <c r="C666">
        <f>School_Listing[[#This Row],[System Code]]</f>
        <v>340</v>
      </c>
      <c r="D666">
        <v>7001</v>
      </c>
      <c r="E666" t="str">
        <f>School_Listing[[#This Row],[System Code]]&amp;School_Listing[[#This Row],[School Code]]</f>
        <v>3407001</v>
      </c>
      <c r="F666" t="s">
        <v>2034</v>
      </c>
      <c r="G666">
        <f>School_Listing[[#This Row],[School Code]]</f>
        <v>7001</v>
      </c>
    </row>
    <row r="667" spans="1:7" hidden="1" x14ac:dyDescent="0.25">
      <c r="A667">
        <v>340</v>
      </c>
      <c r="B667" t="s">
        <v>819</v>
      </c>
      <c r="C667">
        <f>School_Listing[[#This Row],[System Code]]</f>
        <v>340</v>
      </c>
      <c r="D667">
        <v>20</v>
      </c>
      <c r="E667" t="str">
        <f>School_Listing[[#This Row],[System Code]]&amp;School_Listing[[#This Row],[School Code]]</f>
        <v>34020</v>
      </c>
      <c r="F667" t="s">
        <v>820</v>
      </c>
      <c r="G667">
        <f>School_Listing[[#This Row],[School Code]]</f>
        <v>20</v>
      </c>
    </row>
    <row r="668" spans="1:7" hidden="1" x14ac:dyDescent="0.25">
      <c r="A668">
        <v>340</v>
      </c>
      <c r="B668" t="s">
        <v>819</v>
      </c>
      <c r="C668">
        <f>School_Listing[[#This Row],[System Code]]</f>
        <v>340</v>
      </c>
      <c r="D668">
        <v>25</v>
      </c>
      <c r="E668" t="str">
        <f>School_Listing[[#This Row],[System Code]]&amp;School_Listing[[#This Row],[School Code]]</f>
        <v>34025</v>
      </c>
      <c r="F668" t="s">
        <v>821</v>
      </c>
      <c r="G668">
        <f>School_Listing[[#This Row],[School Code]]</f>
        <v>25</v>
      </c>
    </row>
    <row r="669" spans="1:7" hidden="1" x14ac:dyDescent="0.25">
      <c r="A669">
        <v>350</v>
      </c>
      <c r="B669" t="s">
        <v>822</v>
      </c>
      <c r="C669">
        <f>School_Listing[[#This Row],[System Code]]</f>
        <v>350</v>
      </c>
      <c r="D669">
        <v>5</v>
      </c>
      <c r="E669" t="str">
        <f>School_Listing[[#This Row],[System Code]]&amp;School_Listing[[#This Row],[School Code]]</f>
        <v>3505</v>
      </c>
      <c r="F669" t="s">
        <v>823</v>
      </c>
      <c r="G669">
        <f>School_Listing[[#This Row],[School Code]]</f>
        <v>5</v>
      </c>
    </row>
    <row r="670" spans="1:7" hidden="1" x14ac:dyDescent="0.25">
      <c r="A670">
        <v>350</v>
      </c>
      <c r="B670" t="s">
        <v>822</v>
      </c>
      <c r="C670">
        <f>School_Listing[[#This Row],[System Code]]</f>
        <v>350</v>
      </c>
      <c r="D670">
        <v>10</v>
      </c>
      <c r="E670" t="str">
        <f>School_Listing[[#This Row],[System Code]]&amp;School_Listing[[#This Row],[School Code]]</f>
        <v>35010</v>
      </c>
      <c r="F670" t="s">
        <v>824</v>
      </c>
      <c r="G670">
        <f>School_Listing[[#This Row],[School Code]]</f>
        <v>10</v>
      </c>
    </row>
    <row r="671" spans="1:7" hidden="1" x14ac:dyDescent="0.25">
      <c r="A671">
        <v>350</v>
      </c>
      <c r="B671" t="s">
        <v>822</v>
      </c>
      <c r="C671">
        <f>School_Listing[[#This Row],[System Code]]</f>
        <v>350</v>
      </c>
      <c r="D671">
        <v>15</v>
      </c>
      <c r="E671" t="str">
        <f>School_Listing[[#This Row],[System Code]]&amp;School_Listing[[#This Row],[School Code]]</f>
        <v>35015</v>
      </c>
      <c r="F671" t="s">
        <v>317</v>
      </c>
      <c r="G671">
        <f>School_Listing[[#This Row],[School Code]]</f>
        <v>15</v>
      </c>
    </row>
    <row r="672" spans="1:7" hidden="1" x14ac:dyDescent="0.25">
      <c r="A672">
        <v>350</v>
      </c>
      <c r="B672" t="s">
        <v>822</v>
      </c>
      <c r="C672">
        <f>School_Listing[[#This Row],[System Code]]</f>
        <v>350</v>
      </c>
      <c r="D672">
        <v>25</v>
      </c>
      <c r="E672" t="str">
        <f>School_Listing[[#This Row],[System Code]]&amp;School_Listing[[#This Row],[School Code]]</f>
        <v>35025</v>
      </c>
      <c r="F672" t="s">
        <v>825</v>
      </c>
      <c r="G672">
        <f>School_Listing[[#This Row],[School Code]]</f>
        <v>25</v>
      </c>
    </row>
    <row r="673" spans="1:7" hidden="1" x14ac:dyDescent="0.25">
      <c r="A673">
        <v>350</v>
      </c>
      <c r="B673" t="s">
        <v>822</v>
      </c>
      <c r="C673">
        <f>School_Listing[[#This Row],[System Code]]</f>
        <v>350</v>
      </c>
      <c r="D673">
        <v>30</v>
      </c>
      <c r="E673" t="str">
        <f>School_Listing[[#This Row],[System Code]]&amp;School_Listing[[#This Row],[School Code]]</f>
        <v>35030</v>
      </c>
      <c r="F673" t="s">
        <v>826</v>
      </c>
      <c r="G673">
        <f>School_Listing[[#This Row],[School Code]]</f>
        <v>30</v>
      </c>
    </row>
    <row r="674" spans="1:7" hidden="1" x14ac:dyDescent="0.25">
      <c r="A674">
        <v>350</v>
      </c>
      <c r="B674" t="s">
        <v>822</v>
      </c>
      <c r="C674">
        <f>School_Listing[[#This Row],[System Code]]</f>
        <v>350</v>
      </c>
      <c r="D674">
        <v>35</v>
      </c>
      <c r="E674" t="str">
        <f>School_Listing[[#This Row],[System Code]]&amp;School_Listing[[#This Row],[School Code]]</f>
        <v>35035</v>
      </c>
      <c r="F674" t="s">
        <v>827</v>
      </c>
      <c r="G674">
        <f>School_Listing[[#This Row],[School Code]]</f>
        <v>35</v>
      </c>
    </row>
    <row r="675" spans="1:7" hidden="1" x14ac:dyDescent="0.25">
      <c r="A675">
        <v>350</v>
      </c>
      <c r="B675" t="s">
        <v>822</v>
      </c>
      <c r="C675">
        <f>School_Listing[[#This Row],[System Code]]</f>
        <v>350</v>
      </c>
      <c r="D675">
        <v>40</v>
      </c>
      <c r="E675" t="str">
        <f>School_Listing[[#This Row],[System Code]]&amp;School_Listing[[#This Row],[School Code]]</f>
        <v>35040</v>
      </c>
      <c r="F675" t="s">
        <v>828</v>
      </c>
      <c r="G675">
        <f>School_Listing[[#This Row],[School Code]]</f>
        <v>40</v>
      </c>
    </row>
    <row r="676" spans="1:7" hidden="1" x14ac:dyDescent="0.25">
      <c r="A676">
        <v>350</v>
      </c>
      <c r="B676" t="s">
        <v>822</v>
      </c>
      <c r="C676">
        <f>School_Listing[[#This Row],[System Code]]</f>
        <v>350</v>
      </c>
      <c r="D676">
        <v>45</v>
      </c>
      <c r="E676" t="str">
        <f>School_Listing[[#This Row],[System Code]]&amp;School_Listing[[#This Row],[School Code]]</f>
        <v>35045</v>
      </c>
      <c r="F676" t="s">
        <v>829</v>
      </c>
      <c r="G676">
        <f>School_Listing[[#This Row],[School Code]]</f>
        <v>45</v>
      </c>
    </row>
    <row r="677" spans="1:7" hidden="1" x14ac:dyDescent="0.25">
      <c r="A677">
        <v>350</v>
      </c>
      <c r="B677" t="s">
        <v>822</v>
      </c>
      <c r="C677">
        <f>School_Listing[[#This Row],[System Code]]</f>
        <v>350</v>
      </c>
      <c r="D677">
        <v>55</v>
      </c>
      <c r="E677" t="str">
        <f>School_Listing[[#This Row],[System Code]]&amp;School_Listing[[#This Row],[School Code]]</f>
        <v>35055</v>
      </c>
      <c r="F677" t="s">
        <v>830</v>
      </c>
      <c r="G677">
        <f>School_Listing[[#This Row],[School Code]]</f>
        <v>55</v>
      </c>
    </row>
    <row r="678" spans="1:7" hidden="1" x14ac:dyDescent="0.25">
      <c r="A678">
        <v>360</v>
      </c>
      <c r="B678" t="s">
        <v>831</v>
      </c>
      <c r="C678">
        <f>School_Listing[[#This Row],[System Code]]</f>
        <v>360</v>
      </c>
      <c r="D678">
        <v>19</v>
      </c>
      <c r="E678" t="str">
        <f>School_Listing[[#This Row],[System Code]]&amp;School_Listing[[#This Row],[School Code]]</f>
        <v>36019</v>
      </c>
      <c r="F678" t="s">
        <v>832</v>
      </c>
      <c r="G678">
        <f>School_Listing[[#This Row],[School Code]]</f>
        <v>19</v>
      </c>
    </row>
    <row r="679" spans="1:7" hidden="1" x14ac:dyDescent="0.25">
      <c r="A679">
        <v>360</v>
      </c>
      <c r="B679" t="s">
        <v>831</v>
      </c>
      <c r="C679">
        <f>School_Listing[[#This Row],[System Code]]</f>
        <v>360</v>
      </c>
      <c r="D679">
        <v>15</v>
      </c>
      <c r="E679" t="str">
        <f>School_Listing[[#This Row],[System Code]]&amp;School_Listing[[#This Row],[School Code]]</f>
        <v>36015</v>
      </c>
      <c r="F679" t="s">
        <v>833</v>
      </c>
      <c r="G679">
        <f>School_Listing[[#This Row],[School Code]]</f>
        <v>15</v>
      </c>
    </row>
    <row r="680" spans="1:7" hidden="1" x14ac:dyDescent="0.25">
      <c r="A680">
        <v>360</v>
      </c>
      <c r="B680" t="s">
        <v>831</v>
      </c>
      <c r="C680">
        <f>School_Listing[[#This Row],[System Code]]</f>
        <v>360</v>
      </c>
      <c r="D680">
        <v>17</v>
      </c>
      <c r="E680" t="str">
        <f>School_Listing[[#This Row],[System Code]]&amp;School_Listing[[#This Row],[School Code]]</f>
        <v>36017</v>
      </c>
      <c r="F680" t="s">
        <v>834</v>
      </c>
      <c r="G680">
        <f>School_Listing[[#This Row],[School Code]]</f>
        <v>17</v>
      </c>
    </row>
    <row r="681" spans="1:7" hidden="1" x14ac:dyDescent="0.25">
      <c r="A681">
        <v>360</v>
      </c>
      <c r="B681" t="s">
        <v>831</v>
      </c>
      <c r="C681">
        <f>School_Listing[[#This Row],[System Code]]</f>
        <v>360</v>
      </c>
      <c r="D681">
        <v>21</v>
      </c>
      <c r="E681" t="str">
        <f>School_Listing[[#This Row],[System Code]]&amp;School_Listing[[#This Row],[School Code]]</f>
        <v>36021</v>
      </c>
      <c r="F681" t="s">
        <v>606</v>
      </c>
      <c r="G681">
        <f>School_Listing[[#This Row],[School Code]]</f>
        <v>21</v>
      </c>
    </row>
    <row r="682" spans="1:7" hidden="1" x14ac:dyDescent="0.25">
      <c r="A682">
        <v>360</v>
      </c>
      <c r="B682" t="s">
        <v>831</v>
      </c>
      <c r="C682">
        <f>School_Listing[[#This Row],[System Code]]</f>
        <v>360</v>
      </c>
      <c r="D682">
        <v>45</v>
      </c>
      <c r="E682" t="str">
        <f>School_Listing[[#This Row],[System Code]]&amp;School_Listing[[#This Row],[School Code]]</f>
        <v>36045</v>
      </c>
      <c r="F682" t="s">
        <v>835</v>
      </c>
      <c r="G682">
        <f>School_Listing[[#This Row],[School Code]]</f>
        <v>45</v>
      </c>
    </row>
    <row r="683" spans="1:7" hidden="1" x14ac:dyDescent="0.25">
      <c r="A683">
        <v>360</v>
      </c>
      <c r="B683" t="s">
        <v>831</v>
      </c>
      <c r="C683">
        <f>School_Listing[[#This Row],[System Code]]</f>
        <v>360</v>
      </c>
      <c r="D683">
        <v>50</v>
      </c>
      <c r="E683" t="str">
        <f>School_Listing[[#This Row],[System Code]]&amp;School_Listing[[#This Row],[School Code]]</f>
        <v>36050</v>
      </c>
      <c r="F683" t="s">
        <v>836</v>
      </c>
      <c r="G683">
        <f>School_Listing[[#This Row],[School Code]]</f>
        <v>50</v>
      </c>
    </row>
    <row r="684" spans="1:7" hidden="1" x14ac:dyDescent="0.25">
      <c r="A684">
        <v>360</v>
      </c>
      <c r="B684" t="s">
        <v>831</v>
      </c>
      <c r="C684">
        <f>School_Listing[[#This Row],[System Code]]</f>
        <v>360</v>
      </c>
      <c r="D684">
        <v>67</v>
      </c>
      <c r="E684" t="str">
        <f>School_Listing[[#This Row],[System Code]]&amp;School_Listing[[#This Row],[School Code]]</f>
        <v>36067</v>
      </c>
      <c r="F684" t="s">
        <v>837</v>
      </c>
      <c r="G684">
        <f>School_Listing[[#This Row],[School Code]]</f>
        <v>67</v>
      </c>
    </row>
    <row r="685" spans="1:7" hidden="1" x14ac:dyDescent="0.25">
      <c r="A685">
        <v>370</v>
      </c>
      <c r="B685" t="s">
        <v>838</v>
      </c>
      <c r="C685">
        <f>School_Listing[[#This Row],[System Code]]</f>
        <v>370</v>
      </c>
      <c r="D685">
        <v>10</v>
      </c>
      <c r="E685" t="str">
        <f>School_Listing[[#This Row],[System Code]]&amp;School_Listing[[#This Row],[School Code]]</f>
        <v>37010</v>
      </c>
      <c r="F685" t="s">
        <v>839</v>
      </c>
      <c r="G685">
        <f>School_Listing[[#This Row],[School Code]]</f>
        <v>10</v>
      </c>
    </row>
    <row r="686" spans="1:7" hidden="1" x14ac:dyDescent="0.25">
      <c r="A686">
        <v>370</v>
      </c>
      <c r="B686" t="s">
        <v>838</v>
      </c>
      <c r="C686">
        <f>School_Listing[[#This Row],[System Code]]</f>
        <v>370</v>
      </c>
      <c r="D686">
        <v>15</v>
      </c>
      <c r="E686" t="str">
        <f>School_Listing[[#This Row],[System Code]]&amp;School_Listing[[#This Row],[School Code]]</f>
        <v>37015</v>
      </c>
      <c r="F686" t="s">
        <v>840</v>
      </c>
      <c r="G686">
        <f>School_Listing[[#This Row],[School Code]]</f>
        <v>15</v>
      </c>
    </row>
    <row r="687" spans="1:7" hidden="1" x14ac:dyDescent="0.25">
      <c r="A687">
        <v>370</v>
      </c>
      <c r="B687" t="s">
        <v>838</v>
      </c>
      <c r="C687">
        <f>School_Listing[[#This Row],[System Code]]</f>
        <v>370</v>
      </c>
      <c r="D687">
        <v>17</v>
      </c>
      <c r="E687" t="str">
        <f>School_Listing[[#This Row],[System Code]]&amp;School_Listing[[#This Row],[School Code]]</f>
        <v>37017</v>
      </c>
      <c r="F687" t="s">
        <v>841</v>
      </c>
      <c r="G687">
        <f>School_Listing[[#This Row],[School Code]]</f>
        <v>17</v>
      </c>
    </row>
    <row r="688" spans="1:7" hidden="1" x14ac:dyDescent="0.25">
      <c r="A688">
        <v>370</v>
      </c>
      <c r="B688" t="s">
        <v>838</v>
      </c>
      <c r="C688">
        <f>School_Listing[[#This Row],[System Code]]</f>
        <v>370</v>
      </c>
      <c r="D688">
        <v>20</v>
      </c>
      <c r="E688" t="str">
        <f>School_Listing[[#This Row],[System Code]]&amp;School_Listing[[#This Row],[School Code]]</f>
        <v>37020</v>
      </c>
      <c r="F688" t="s">
        <v>842</v>
      </c>
      <c r="G688">
        <f>School_Listing[[#This Row],[School Code]]</f>
        <v>20</v>
      </c>
    </row>
    <row r="689" spans="1:7" hidden="1" x14ac:dyDescent="0.25">
      <c r="A689">
        <v>370</v>
      </c>
      <c r="B689" t="s">
        <v>838</v>
      </c>
      <c r="C689">
        <f>School_Listing[[#This Row],[System Code]]</f>
        <v>370</v>
      </c>
      <c r="D689">
        <v>23</v>
      </c>
      <c r="E689" t="str">
        <f>School_Listing[[#This Row],[System Code]]&amp;School_Listing[[#This Row],[School Code]]</f>
        <v>37023</v>
      </c>
      <c r="F689" t="s">
        <v>843</v>
      </c>
      <c r="G689">
        <f>School_Listing[[#This Row],[School Code]]</f>
        <v>23</v>
      </c>
    </row>
    <row r="690" spans="1:7" hidden="1" x14ac:dyDescent="0.25">
      <c r="A690">
        <v>370</v>
      </c>
      <c r="B690" t="s">
        <v>838</v>
      </c>
      <c r="C690">
        <f>School_Listing[[#This Row],[System Code]]</f>
        <v>370</v>
      </c>
      <c r="D690">
        <v>25</v>
      </c>
      <c r="E690" t="str">
        <f>School_Listing[[#This Row],[System Code]]&amp;School_Listing[[#This Row],[School Code]]</f>
        <v>37025</v>
      </c>
      <c r="F690" t="s">
        <v>844</v>
      </c>
      <c r="G690">
        <f>School_Listing[[#This Row],[School Code]]</f>
        <v>25</v>
      </c>
    </row>
    <row r="691" spans="1:7" hidden="1" x14ac:dyDescent="0.25">
      <c r="A691">
        <v>370</v>
      </c>
      <c r="B691" t="s">
        <v>838</v>
      </c>
      <c r="C691">
        <f>School_Listing[[#This Row],[System Code]]</f>
        <v>370</v>
      </c>
      <c r="D691">
        <v>30</v>
      </c>
      <c r="E691" t="str">
        <f>School_Listing[[#This Row],[System Code]]&amp;School_Listing[[#This Row],[School Code]]</f>
        <v>37030</v>
      </c>
      <c r="F691" t="s">
        <v>845</v>
      </c>
      <c r="G691">
        <f>School_Listing[[#This Row],[School Code]]</f>
        <v>30</v>
      </c>
    </row>
    <row r="692" spans="1:7" hidden="1" x14ac:dyDescent="0.25">
      <c r="A692">
        <v>370</v>
      </c>
      <c r="B692" t="s">
        <v>838</v>
      </c>
      <c r="C692">
        <f>School_Listing[[#This Row],[System Code]]</f>
        <v>370</v>
      </c>
      <c r="D692">
        <v>44</v>
      </c>
      <c r="E692" t="str">
        <f>School_Listing[[#This Row],[System Code]]&amp;School_Listing[[#This Row],[School Code]]</f>
        <v>37044</v>
      </c>
      <c r="F692" t="s">
        <v>2035</v>
      </c>
      <c r="G692">
        <f>School_Listing[[#This Row],[School Code]]</f>
        <v>44</v>
      </c>
    </row>
    <row r="693" spans="1:7" hidden="1" x14ac:dyDescent="0.25">
      <c r="A693">
        <v>370</v>
      </c>
      <c r="B693" t="s">
        <v>838</v>
      </c>
      <c r="C693">
        <f>School_Listing[[#This Row],[System Code]]</f>
        <v>370</v>
      </c>
      <c r="D693">
        <v>75</v>
      </c>
      <c r="E693" t="str">
        <f>School_Listing[[#This Row],[System Code]]&amp;School_Listing[[#This Row],[School Code]]</f>
        <v>37075</v>
      </c>
      <c r="F693" t="s">
        <v>846</v>
      </c>
      <c r="G693">
        <f>School_Listing[[#This Row],[School Code]]</f>
        <v>75</v>
      </c>
    </row>
    <row r="694" spans="1:7" hidden="1" x14ac:dyDescent="0.25">
      <c r="A694">
        <v>370</v>
      </c>
      <c r="B694" t="s">
        <v>838</v>
      </c>
      <c r="C694">
        <f>School_Listing[[#This Row],[System Code]]</f>
        <v>370</v>
      </c>
      <c r="D694">
        <v>78</v>
      </c>
      <c r="E694" t="str">
        <f>School_Listing[[#This Row],[System Code]]&amp;School_Listing[[#This Row],[School Code]]</f>
        <v>37078</v>
      </c>
      <c r="F694" t="s">
        <v>847</v>
      </c>
      <c r="G694">
        <f>School_Listing[[#This Row],[School Code]]</f>
        <v>78</v>
      </c>
    </row>
    <row r="695" spans="1:7" hidden="1" x14ac:dyDescent="0.25">
      <c r="A695">
        <v>370</v>
      </c>
      <c r="B695" t="s">
        <v>838</v>
      </c>
      <c r="C695">
        <f>School_Listing[[#This Row],[System Code]]</f>
        <v>370</v>
      </c>
      <c r="D695">
        <v>65</v>
      </c>
      <c r="E695" t="str">
        <f>School_Listing[[#This Row],[System Code]]&amp;School_Listing[[#This Row],[School Code]]</f>
        <v>37065</v>
      </c>
      <c r="F695" t="s">
        <v>848</v>
      </c>
      <c r="G695">
        <f>School_Listing[[#This Row],[School Code]]</f>
        <v>65</v>
      </c>
    </row>
    <row r="696" spans="1:7" hidden="1" x14ac:dyDescent="0.25">
      <c r="A696">
        <v>370</v>
      </c>
      <c r="B696" t="s">
        <v>838</v>
      </c>
      <c r="C696">
        <f>School_Listing[[#This Row],[System Code]]</f>
        <v>370</v>
      </c>
      <c r="D696">
        <v>55</v>
      </c>
      <c r="E696" t="str">
        <f>School_Listing[[#This Row],[System Code]]&amp;School_Listing[[#This Row],[School Code]]</f>
        <v>37055</v>
      </c>
      <c r="F696" t="s">
        <v>849</v>
      </c>
      <c r="G696">
        <f>School_Listing[[#This Row],[School Code]]</f>
        <v>55</v>
      </c>
    </row>
    <row r="697" spans="1:7" hidden="1" x14ac:dyDescent="0.25">
      <c r="A697">
        <v>370</v>
      </c>
      <c r="B697" t="s">
        <v>838</v>
      </c>
      <c r="C697">
        <f>School_Listing[[#This Row],[System Code]]</f>
        <v>370</v>
      </c>
      <c r="D697">
        <v>57</v>
      </c>
      <c r="E697" t="str">
        <f>School_Listing[[#This Row],[System Code]]&amp;School_Listing[[#This Row],[School Code]]</f>
        <v>37057</v>
      </c>
      <c r="F697" t="s">
        <v>2036</v>
      </c>
      <c r="G697">
        <f>School_Listing[[#This Row],[School Code]]</f>
        <v>57</v>
      </c>
    </row>
    <row r="698" spans="1:7" hidden="1" x14ac:dyDescent="0.25">
      <c r="A698">
        <v>370</v>
      </c>
      <c r="B698" t="s">
        <v>838</v>
      </c>
      <c r="C698">
        <f>School_Listing[[#This Row],[System Code]]</f>
        <v>370</v>
      </c>
      <c r="D698">
        <v>80</v>
      </c>
      <c r="E698" t="str">
        <f>School_Listing[[#This Row],[System Code]]&amp;School_Listing[[#This Row],[School Code]]</f>
        <v>37080</v>
      </c>
      <c r="F698" t="s">
        <v>850</v>
      </c>
      <c r="G698">
        <f>School_Listing[[#This Row],[School Code]]</f>
        <v>80</v>
      </c>
    </row>
    <row r="699" spans="1:7" hidden="1" x14ac:dyDescent="0.25">
      <c r="A699">
        <v>370</v>
      </c>
      <c r="B699" t="s">
        <v>838</v>
      </c>
      <c r="C699">
        <f>School_Listing[[#This Row],[System Code]]</f>
        <v>370</v>
      </c>
      <c r="D699">
        <v>90</v>
      </c>
      <c r="E699" t="str">
        <f>School_Listing[[#This Row],[System Code]]&amp;School_Listing[[#This Row],[School Code]]</f>
        <v>37090</v>
      </c>
      <c r="F699" t="s">
        <v>851</v>
      </c>
      <c r="G699">
        <f>School_Listing[[#This Row],[School Code]]</f>
        <v>90</v>
      </c>
    </row>
    <row r="700" spans="1:7" hidden="1" x14ac:dyDescent="0.25">
      <c r="A700">
        <v>370</v>
      </c>
      <c r="B700" t="s">
        <v>838</v>
      </c>
      <c r="C700">
        <f>School_Listing[[#This Row],[System Code]]</f>
        <v>370</v>
      </c>
      <c r="D700">
        <v>95</v>
      </c>
      <c r="E700" t="str">
        <f>School_Listing[[#This Row],[System Code]]&amp;School_Listing[[#This Row],[School Code]]</f>
        <v>37095</v>
      </c>
      <c r="F700" t="s">
        <v>852</v>
      </c>
      <c r="G700">
        <f>School_Listing[[#This Row],[School Code]]</f>
        <v>95</v>
      </c>
    </row>
    <row r="701" spans="1:7" hidden="1" x14ac:dyDescent="0.25">
      <c r="A701">
        <v>370</v>
      </c>
      <c r="B701" t="s">
        <v>838</v>
      </c>
      <c r="C701">
        <f>School_Listing[[#This Row],[System Code]]</f>
        <v>370</v>
      </c>
      <c r="D701">
        <v>100</v>
      </c>
      <c r="E701" t="str">
        <f>School_Listing[[#This Row],[System Code]]&amp;School_Listing[[#This Row],[School Code]]</f>
        <v>370100</v>
      </c>
      <c r="F701" t="s">
        <v>853</v>
      </c>
      <c r="G701">
        <f>School_Listing[[#This Row],[School Code]]</f>
        <v>100</v>
      </c>
    </row>
    <row r="702" spans="1:7" hidden="1" x14ac:dyDescent="0.25">
      <c r="A702">
        <v>370</v>
      </c>
      <c r="B702" t="s">
        <v>838</v>
      </c>
      <c r="C702">
        <f>School_Listing[[#This Row],[System Code]]</f>
        <v>370</v>
      </c>
      <c r="D702">
        <v>105</v>
      </c>
      <c r="E702" t="str">
        <f>School_Listing[[#This Row],[System Code]]&amp;School_Listing[[#This Row],[School Code]]</f>
        <v>370105</v>
      </c>
      <c r="F702" t="s">
        <v>854</v>
      </c>
      <c r="G702">
        <f>School_Listing[[#This Row],[School Code]]</f>
        <v>105</v>
      </c>
    </row>
    <row r="703" spans="1:7" hidden="1" x14ac:dyDescent="0.25">
      <c r="A703">
        <v>371</v>
      </c>
      <c r="B703" t="s">
        <v>855</v>
      </c>
      <c r="C703">
        <f>School_Listing[[#This Row],[System Code]]</f>
        <v>371</v>
      </c>
      <c r="D703">
        <v>5</v>
      </c>
      <c r="E703" t="str">
        <f>School_Listing[[#This Row],[System Code]]&amp;School_Listing[[#This Row],[School Code]]</f>
        <v>3715</v>
      </c>
      <c r="F703" t="s">
        <v>856</v>
      </c>
      <c r="G703">
        <f>School_Listing[[#This Row],[School Code]]</f>
        <v>5</v>
      </c>
    </row>
    <row r="704" spans="1:7" hidden="1" x14ac:dyDescent="0.25">
      <c r="A704">
        <v>380</v>
      </c>
      <c r="B704" t="s">
        <v>857</v>
      </c>
      <c r="C704">
        <f>School_Listing[[#This Row],[System Code]]</f>
        <v>380</v>
      </c>
      <c r="D704">
        <v>5</v>
      </c>
      <c r="E704" t="str">
        <f>School_Listing[[#This Row],[System Code]]&amp;School_Listing[[#This Row],[School Code]]</f>
        <v>3805</v>
      </c>
      <c r="F704" t="s">
        <v>858</v>
      </c>
      <c r="G704">
        <f>School_Listing[[#This Row],[School Code]]</f>
        <v>5</v>
      </c>
    </row>
    <row r="705" spans="1:7" hidden="1" x14ac:dyDescent="0.25">
      <c r="A705">
        <v>380</v>
      </c>
      <c r="B705" t="s">
        <v>857</v>
      </c>
      <c r="C705">
        <f>School_Listing[[#This Row],[System Code]]</f>
        <v>380</v>
      </c>
      <c r="D705">
        <v>25</v>
      </c>
      <c r="E705" t="str">
        <f>School_Listing[[#This Row],[System Code]]&amp;School_Listing[[#This Row],[School Code]]</f>
        <v>38025</v>
      </c>
      <c r="F705" t="s">
        <v>215</v>
      </c>
      <c r="G705">
        <f>School_Listing[[#This Row],[School Code]]</f>
        <v>25</v>
      </c>
    </row>
    <row r="706" spans="1:7" hidden="1" x14ac:dyDescent="0.25">
      <c r="A706">
        <v>380</v>
      </c>
      <c r="B706" t="s">
        <v>857</v>
      </c>
      <c r="C706">
        <f>School_Listing[[#This Row],[System Code]]</f>
        <v>380</v>
      </c>
      <c r="D706">
        <v>34</v>
      </c>
      <c r="E706" t="str">
        <f>School_Listing[[#This Row],[System Code]]&amp;School_Listing[[#This Row],[School Code]]</f>
        <v>38034</v>
      </c>
      <c r="F706" t="s">
        <v>2037</v>
      </c>
      <c r="G706">
        <f>School_Listing[[#This Row],[School Code]]</f>
        <v>34</v>
      </c>
    </row>
    <row r="707" spans="1:7" hidden="1" x14ac:dyDescent="0.25">
      <c r="A707">
        <v>380</v>
      </c>
      <c r="B707" t="s">
        <v>857</v>
      </c>
      <c r="C707">
        <f>School_Listing[[#This Row],[System Code]]</f>
        <v>380</v>
      </c>
      <c r="D707">
        <v>35</v>
      </c>
      <c r="E707" t="str">
        <f>School_Listing[[#This Row],[System Code]]&amp;School_Listing[[#This Row],[School Code]]</f>
        <v>38035</v>
      </c>
      <c r="F707" t="s">
        <v>499</v>
      </c>
      <c r="G707">
        <f>School_Listing[[#This Row],[School Code]]</f>
        <v>35</v>
      </c>
    </row>
    <row r="708" spans="1:7" hidden="1" x14ac:dyDescent="0.25">
      <c r="A708">
        <v>380</v>
      </c>
      <c r="B708" t="s">
        <v>857</v>
      </c>
      <c r="C708">
        <f>School_Listing[[#This Row],[System Code]]</f>
        <v>380</v>
      </c>
      <c r="D708">
        <v>40</v>
      </c>
      <c r="E708" t="str">
        <f>School_Listing[[#This Row],[System Code]]&amp;School_Listing[[#This Row],[School Code]]</f>
        <v>38040</v>
      </c>
      <c r="F708" t="s">
        <v>859</v>
      </c>
      <c r="G708">
        <f>School_Listing[[#This Row],[School Code]]</f>
        <v>40</v>
      </c>
    </row>
    <row r="709" spans="1:7" hidden="1" x14ac:dyDescent="0.25">
      <c r="A709">
        <v>380</v>
      </c>
      <c r="B709" t="s">
        <v>857</v>
      </c>
      <c r="C709">
        <f>School_Listing[[#This Row],[System Code]]</f>
        <v>380</v>
      </c>
      <c r="D709">
        <v>45</v>
      </c>
      <c r="E709" t="str">
        <f>School_Listing[[#This Row],[System Code]]&amp;School_Listing[[#This Row],[School Code]]</f>
        <v>38045</v>
      </c>
      <c r="F709" t="s">
        <v>860</v>
      </c>
      <c r="G709">
        <f>School_Listing[[#This Row],[School Code]]</f>
        <v>45</v>
      </c>
    </row>
    <row r="710" spans="1:7" hidden="1" x14ac:dyDescent="0.25">
      <c r="A710">
        <v>380</v>
      </c>
      <c r="B710" t="s">
        <v>857</v>
      </c>
      <c r="C710">
        <f>School_Listing[[#This Row],[System Code]]</f>
        <v>380</v>
      </c>
      <c r="D710">
        <v>65</v>
      </c>
      <c r="E710" t="str">
        <f>School_Listing[[#This Row],[System Code]]&amp;School_Listing[[#This Row],[School Code]]</f>
        <v>38065</v>
      </c>
      <c r="F710" t="s">
        <v>2038</v>
      </c>
      <c r="G710">
        <f>School_Listing[[#This Row],[School Code]]</f>
        <v>65</v>
      </c>
    </row>
    <row r="711" spans="1:7" hidden="1" x14ac:dyDescent="0.25">
      <c r="A711">
        <v>390</v>
      </c>
      <c r="B711" t="s">
        <v>861</v>
      </c>
      <c r="C711">
        <f>School_Listing[[#This Row],[System Code]]</f>
        <v>390</v>
      </c>
      <c r="D711">
        <v>5</v>
      </c>
      <c r="E711" t="str">
        <f>School_Listing[[#This Row],[System Code]]&amp;School_Listing[[#This Row],[School Code]]</f>
        <v>3905</v>
      </c>
      <c r="F711" t="s">
        <v>862</v>
      </c>
      <c r="G711">
        <f>School_Listing[[#This Row],[School Code]]</f>
        <v>5</v>
      </c>
    </row>
    <row r="712" spans="1:7" hidden="1" x14ac:dyDescent="0.25">
      <c r="A712">
        <v>390</v>
      </c>
      <c r="B712" t="s">
        <v>861</v>
      </c>
      <c r="C712">
        <f>School_Listing[[#This Row],[System Code]]</f>
        <v>390</v>
      </c>
      <c r="D712">
        <v>10</v>
      </c>
      <c r="E712" t="str">
        <f>School_Listing[[#This Row],[System Code]]&amp;School_Listing[[#This Row],[School Code]]</f>
        <v>39010</v>
      </c>
      <c r="F712" t="s">
        <v>863</v>
      </c>
      <c r="G712">
        <f>School_Listing[[#This Row],[School Code]]</f>
        <v>10</v>
      </c>
    </row>
    <row r="713" spans="1:7" hidden="1" x14ac:dyDescent="0.25">
      <c r="A713">
        <v>390</v>
      </c>
      <c r="B713" t="s">
        <v>861</v>
      </c>
      <c r="C713">
        <f>School_Listing[[#This Row],[System Code]]</f>
        <v>390</v>
      </c>
      <c r="D713">
        <v>15</v>
      </c>
      <c r="E713" t="str">
        <f>School_Listing[[#This Row],[System Code]]&amp;School_Listing[[#This Row],[School Code]]</f>
        <v>39015</v>
      </c>
      <c r="F713" t="s">
        <v>864</v>
      </c>
      <c r="G713">
        <f>School_Listing[[#This Row],[School Code]]</f>
        <v>15</v>
      </c>
    </row>
    <row r="714" spans="1:7" hidden="1" x14ac:dyDescent="0.25">
      <c r="A714">
        <v>390</v>
      </c>
      <c r="B714" t="s">
        <v>861</v>
      </c>
      <c r="C714">
        <f>School_Listing[[#This Row],[System Code]]</f>
        <v>390</v>
      </c>
      <c r="D714">
        <v>20</v>
      </c>
      <c r="E714" t="str">
        <f>School_Listing[[#This Row],[System Code]]&amp;School_Listing[[#This Row],[School Code]]</f>
        <v>39020</v>
      </c>
      <c r="F714" t="s">
        <v>865</v>
      </c>
      <c r="G714">
        <f>School_Listing[[#This Row],[School Code]]</f>
        <v>20</v>
      </c>
    </row>
    <row r="715" spans="1:7" hidden="1" x14ac:dyDescent="0.25">
      <c r="A715">
        <v>390</v>
      </c>
      <c r="B715" t="s">
        <v>861</v>
      </c>
      <c r="C715">
        <f>School_Listing[[#This Row],[System Code]]</f>
        <v>390</v>
      </c>
      <c r="D715">
        <v>38</v>
      </c>
      <c r="E715" t="str">
        <f>School_Listing[[#This Row],[System Code]]&amp;School_Listing[[#This Row],[School Code]]</f>
        <v>39038</v>
      </c>
      <c r="F715" t="s">
        <v>866</v>
      </c>
      <c r="G715">
        <f>School_Listing[[#This Row],[School Code]]</f>
        <v>38</v>
      </c>
    </row>
    <row r="716" spans="1:7" hidden="1" x14ac:dyDescent="0.25">
      <c r="A716">
        <v>390</v>
      </c>
      <c r="B716" t="s">
        <v>861</v>
      </c>
      <c r="C716">
        <f>School_Listing[[#This Row],[System Code]]</f>
        <v>390</v>
      </c>
      <c r="D716">
        <v>39</v>
      </c>
      <c r="E716" t="str">
        <f>School_Listing[[#This Row],[System Code]]&amp;School_Listing[[#This Row],[School Code]]</f>
        <v>39039</v>
      </c>
      <c r="F716" t="s">
        <v>867</v>
      </c>
      <c r="G716">
        <f>School_Listing[[#This Row],[School Code]]</f>
        <v>39</v>
      </c>
    </row>
    <row r="717" spans="1:7" hidden="1" x14ac:dyDescent="0.25">
      <c r="A717">
        <v>390</v>
      </c>
      <c r="B717" t="s">
        <v>861</v>
      </c>
      <c r="C717">
        <f>School_Listing[[#This Row],[System Code]]</f>
        <v>390</v>
      </c>
      <c r="D717">
        <v>40</v>
      </c>
      <c r="E717" t="str">
        <f>School_Listing[[#This Row],[System Code]]&amp;School_Listing[[#This Row],[School Code]]</f>
        <v>39040</v>
      </c>
      <c r="F717" t="s">
        <v>868</v>
      </c>
      <c r="G717">
        <f>School_Listing[[#This Row],[School Code]]</f>
        <v>40</v>
      </c>
    </row>
    <row r="718" spans="1:7" hidden="1" x14ac:dyDescent="0.25">
      <c r="A718">
        <v>390</v>
      </c>
      <c r="B718" t="s">
        <v>861</v>
      </c>
      <c r="C718">
        <f>School_Listing[[#This Row],[System Code]]</f>
        <v>390</v>
      </c>
      <c r="D718">
        <v>50</v>
      </c>
      <c r="E718" t="str">
        <f>School_Listing[[#This Row],[System Code]]&amp;School_Listing[[#This Row],[School Code]]</f>
        <v>39050</v>
      </c>
      <c r="F718" t="s">
        <v>220</v>
      </c>
      <c r="G718">
        <f>School_Listing[[#This Row],[School Code]]</f>
        <v>50</v>
      </c>
    </row>
    <row r="719" spans="1:7" hidden="1" x14ac:dyDescent="0.25">
      <c r="A719">
        <v>390</v>
      </c>
      <c r="B719" t="s">
        <v>861</v>
      </c>
      <c r="C719">
        <f>School_Listing[[#This Row],[System Code]]</f>
        <v>390</v>
      </c>
      <c r="D719">
        <v>45</v>
      </c>
      <c r="E719" t="str">
        <f>School_Listing[[#This Row],[System Code]]&amp;School_Listing[[#This Row],[School Code]]</f>
        <v>39045</v>
      </c>
      <c r="F719" t="s">
        <v>869</v>
      </c>
      <c r="G719">
        <f>School_Listing[[#This Row],[School Code]]</f>
        <v>45</v>
      </c>
    </row>
    <row r="720" spans="1:7" hidden="1" x14ac:dyDescent="0.25">
      <c r="A720">
        <v>391</v>
      </c>
      <c r="B720" t="s">
        <v>870</v>
      </c>
      <c r="C720">
        <f>School_Listing[[#This Row],[System Code]]</f>
        <v>391</v>
      </c>
      <c r="D720">
        <v>10</v>
      </c>
      <c r="E720" t="str">
        <f>School_Listing[[#This Row],[System Code]]&amp;School_Listing[[#This Row],[School Code]]</f>
        <v>39110</v>
      </c>
      <c r="F720" t="s">
        <v>871</v>
      </c>
      <c r="G720">
        <f>School_Listing[[#This Row],[School Code]]</f>
        <v>10</v>
      </c>
    </row>
    <row r="721" spans="1:7" hidden="1" x14ac:dyDescent="0.25">
      <c r="A721">
        <v>391</v>
      </c>
      <c r="B721" t="s">
        <v>870</v>
      </c>
      <c r="C721">
        <f>School_Listing[[#This Row],[System Code]]</f>
        <v>391</v>
      </c>
      <c r="D721">
        <v>5</v>
      </c>
      <c r="E721" t="str">
        <f>School_Listing[[#This Row],[System Code]]&amp;School_Listing[[#This Row],[School Code]]</f>
        <v>3915</v>
      </c>
      <c r="F721" t="s">
        <v>872</v>
      </c>
      <c r="G721">
        <f>School_Listing[[#This Row],[School Code]]</f>
        <v>5</v>
      </c>
    </row>
    <row r="722" spans="1:7" hidden="1" x14ac:dyDescent="0.25">
      <c r="A722">
        <v>400</v>
      </c>
      <c r="B722" t="s">
        <v>873</v>
      </c>
      <c r="C722">
        <f>School_Listing[[#This Row],[System Code]]</f>
        <v>400</v>
      </c>
      <c r="D722">
        <v>12</v>
      </c>
      <c r="E722" t="str">
        <f>School_Listing[[#This Row],[System Code]]&amp;School_Listing[[#This Row],[School Code]]</f>
        <v>40012</v>
      </c>
      <c r="F722" t="s">
        <v>874</v>
      </c>
      <c r="G722">
        <f>School_Listing[[#This Row],[School Code]]</f>
        <v>12</v>
      </c>
    </row>
    <row r="723" spans="1:7" hidden="1" x14ac:dyDescent="0.25">
      <c r="A723">
        <v>400</v>
      </c>
      <c r="B723" t="s">
        <v>873</v>
      </c>
      <c r="C723">
        <f>School_Listing[[#This Row],[System Code]]</f>
        <v>400</v>
      </c>
      <c r="D723">
        <v>15</v>
      </c>
      <c r="E723" t="str">
        <f>School_Listing[[#This Row],[System Code]]&amp;School_Listing[[#This Row],[School Code]]</f>
        <v>40015</v>
      </c>
      <c r="F723" t="s">
        <v>875</v>
      </c>
      <c r="G723">
        <f>School_Listing[[#This Row],[School Code]]</f>
        <v>15</v>
      </c>
    </row>
    <row r="724" spans="1:7" hidden="1" x14ac:dyDescent="0.25">
      <c r="A724">
        <v>400</v>
      </c>
      <c r="B724" t="s">
        <v>873</v>
      </c>
      <c r="C724">
        <f>School_Listing[[#This Row],[System Code]]</f>
        <v>400</v>
      </c>
      <c r="D724">
        <v>25</v>
      </c>
      <c r="E724" t="str">
        <f>School_Listing[[#This Row],[System Code]]&amp;School_Listing[[#This Row],[School Code]]</f>
        <v>40025</v>
      </c>
      <c r="F724" t="s">
        <v>876</v>
      </c>
      <c r="G724">
        <f>School_Listing[[#This Row],[School Code]]</f>
        <v>25</v>
      </c>
    </row>
    <row r="725" spans="1:7" hidden="1" x14ac:dyDescent="0.25">
      <c r="A725">
        <v>400</v>
      </c>
      <c r="B725" t="s">
        <v>873</v>
      </c>
      <c r="C725">
        <f>School_Listing[[#This Row],[System Code]]</f>
        <v>400</v>
      </c>
      <c r="D725">
        <v>28</v>
      </c>
      <c r="E725" t="str">
        <f>School_Listing[[#This Row],[System Code]]&amp;School_Listing[[#This Row],[School Code]]</f>
        <v>40028</v>
      </c>
      <c r="F725" t="s">
        <v>2039</v>
      </c>
      <c r="G725">
        <f>School_Listing[[#This Row],[School Code]]</f>
        <v>28</v>
      </c>
    </row>
    <row r="726" spans="1:7" hidden="1" x14ac:dyDescent="0.25">
      <c r="A726">
        <v>400</v>
      </c>
      <c r="B726" t="s">
        <v>873</v>
      </c>
      <c r="C726">
        <f>School_Listing[[#This Row],[System Code]]</f>
        <v>400</v>
      </c>
      <c r="D726">
        <v>20</v>
      </c>
      <c r="E726" t="str">
        <f>School_Listing[[#This Row],[System Code]]&amp;School_Listing[[#This Row],[School Code]]</f>
        <v>40020</v>
      </c>
      <c r="F726" t="s">
        <v>877</v>
      </c>
      <c r="G726">
        <f>School_Listing[[#This Row],[School Code]]</f>
        <v>20</v>
      </c>
    </row>
    <row r="727" spans="1:7" hidden="1" x14ac:dyDescent="0.25">
      <c r="A727">
        <v>400</v>
      </c>
      <c r="B727" t="s">
        <v>873</v>
      </c>
      <c r="C727">
        <f>School_Listing[[#This Row],[System Code]]</f>
        <v>400</v>
      </c>
      <c r="D727">
        <v>33</v>
      </c>
      <c r="E727" t="str">
        <f>School_Listing[[#This Row],[System Code]]&amp;School_Listing[[#This Row],[School Code]]</f>
        <v>40033</v>
      </c>
      <c r="F727" t="s">
        <v>878</v>
      </c>
      <c r="G727">
        <f>School_Listing[[#This Row],[School Code]]</f>
        <v>33</v>
      </c>
    </row>
    <row r="728" spans="1:7" hidden="1" x14ac:dyDescent="0.25">
      <c r="A728">
        <v>400</v>
      </c>
      <c r="B728" t="s">
        <v>873</v>
      </c>
      <c r="C728">
        <f>School_Listing[[#This Row],[System Code]]</f>
        <v>400</v>
      </c>
      <c r="D728">
        <v>34</v>
      </c>
      <c r="E728" t="str">
        <f>School_Listing[[#This Row],[System Code]]&amp;School_Listing[[#This Row],[School Code]]</f>
        <v>40034</v>
      </c>
      <c r="F728" t="s">
        <v>879</v>
      </c>
      <c r="G728">
        <f>School_Listing[[#This Row],[School Code]]</f>
        <v>34</v>
      </c>
    </row>
    <row r="729" spans="1:7" hidden="1" x14ac:dyDescent="0.25">
      <c r="A729">
        <v>401</v>
      </c>
      <c r="B729" t="s">
        <v>880</v>
      </c>
      <c r="C729">
        <f>School_Listing[[#This Row],[System Code]]</f>
        <v>401</v>
      </c>
      <c r="D729">
        <v>20</v>
      </c>
      <c r="E729" t="str">
        <f>School_Listing[[#This Row],[System Code]]&amp;School_Listing[[#This Row],[School Code]]</f>
        <v>40120</v>
      </c>
      <c r="F729" t="s">
        <v>881</v>
      </c>
      <c r="G729">
        <f>School_Listing[[#This Row],[School Code]]</f>
        <v>20</v>
      </c>
    </row>
    <row r="730" spans="1:7" hidden="1" x14ac:dyDescent="0.25">
      <c r="A730">
        <v>401</v>
      </c>
      <c r="B730" t="s">
        <v>880</v>
      </c>
      <c r="C730">
        <f>School_Listing[[#This Row],[System Code]]</f>
        <v>401</v>
      </c>
      <c r="D730">
        <v>15</v>
      </c>
      <c r="E730" t="str">
        <f>School_Listing[[#This Row],[System Code]]&amp;School_Listing[[#This Row],[School Code]]</f>
        <v>40115</v>
      </c>
      <c r="F730" t="s">
        <v>882</v>
      </c>
      <c r="G730">
        <f>School_Listing[[#This Row],[School Code]]</f>
        <v>15</v>
      </c>
    </row>
    <row r="731" spans="1:7" hidden="1" x14ac:dyDescent="0.25">
      <c r="A731">
        <v>401</v>
      </c>
      <c r="B731" t="s">
        <v>880</v>
      </c>
      <c r="C731">
        <f>School_Listing[[#This Row],[System Code]]</f>
        <v>401</v>
      </c>
      <c r="D731">
        <v>10</v>
      </c>
      <c r="E731" t="str">
        <f>School_Listing[[#This Row],[System Code]]&amp;School_Listing[[#This Row],[School Code]]</f>
        <v>40110</v>
      </c>
      <c r="F731" t="s">
        <v>883</v>
      </c>
      <c r="G731">
        <f>School_Listing[[#This Row],[School Code]]</f>
        <v>10</v>
      </c>
    </row>
    <row r="732" spans="1:7" hidden="1" x14ac:dyDescent="0.25">
      <c r="A732">
        <v>410</v>
      </c>
      <c r="B732" t="s">
        <v>884</v>
      </c>
      <c r="C732">
        <f>School_Listing[[#This Row],[System Code]]</f>
        <v>410</v>
      </c>
      <c r="D732">
        <v>5</v>
      </c>
      <c r="E732" t="str">
        <f>School_Listing[[#This Row],[System Code]]&amp;School_Listing[[#This Row],[School Code]]</f>
        <v>4105</v>
      </c>
      <c r="F732" t="s">
        <v>885</v>
      </c>
      <c r="G732">
        <f>School_Listing[[#This Row],[School Code]]</f>
        <v>5</v>
      </c>
    </row>
    <row r="733" spans="1:7" hidden="1" x14ac:dyDescent="0.25">
      <c r="A733">
        <v>410</v>
      </c>
      <c r="B733" t="s">
        <v>884</v>
      </c>
      <c r="C733">
        <f>School_Listing[[#This Row],[System Code]]</f>
        <v>410</v>
      </c>
      <c r="D733">
        <v>7</v>
      </c>
      <c r="E733" t="str">
        <f>School_Listing[[#This Row],[System Code]]&amp;School_Listing[[#This Row],[School Code]]</f>
        <v>4107</v>
      </c>
      <c r="F733" t="s">
        <v>886</v>
      </c>
      <c r="G733">
        <f>School_Listing[[#This Row],[School Code]]</f>
        <v>7</v>
      </c>
    </row>
    <row r="734" spans="1:7" hidden="1" x14ac:dyDescent="0.25">
      <c r="A734">
        <v>410</v>
      </c>
      <c r="B734" t="s">
        <v>884</v>
      </c>
      <c r="C734">
        <f>School_Listing[[#This Row],[System Code]]</f>
        <v>410</v>
      </c>
      <c r="D734">
        <v>15</v>
      </c>
      <c r="E734" t="str">
        <f>School_Listing[[#This Row],[System Code]]&amp;School_Listing[[#This Row],[School Code]]</f>
        <v>41015</v>
      </c>
      <c r="F734" t="s">
        <v>887</v>
      </c>
      <c r="G734">
        <f>School_Listing[[#This Row],[School Code]]</f>
        <v>15</v>
      </c>
    </row>
    <row r="735" spans="1:7" hidden="1" x14ac:dyDescent="0.25">
      <c r="A735">
        <v>410</v>
      </c>
      <c r="B735" t="s">
        <v>884</v>
      </c>
      <c r="C735">
        <f>School_Listing[[#This Row],[System Code]]</f>
        <v>410</v>
      </c>
      <c r="D735">
        <v>18</v>
      </c>
      <c r="E735" t="str">
        <f>School_Listing[[#This Row],[System Code]]&amp;School_Listing[[#This Row],[School Code]]</f>
        <v>41018</v>
      </c>
      <c r="F735" t="s">
        <v>888</v>
      </c>
      <c r="G735">
        <f>School_Listing[[#This Row],[School Code]]</f>
        <v>18</v>
      </c>
    </row>
    <row r="736" spans="1:7" hidden="1" x14ac:dyDescent="0.25">
      <c r="A736">
        <v>410</v>
      </c>
      <c r="B736" t="s">
        <v>884</v>
      </c>
      <c r="C736">
        <f>School_Listing[[#This Row],[System Code]]</f>
        <v>410</v>
      </c>
      <c r="D736">
        <v>16</v>
      </c>
      <c r="E736" t="str">
        <f>School_Listing[[#This Row],[System Code]]&amp;School_Listing[[#This Row],[School Code]]</f>
        <v>41016</v>
      </c>
      <c r="F736" t="s">
        <v>889</v>
      </c>
      <c r="G736">
        <f>School_Listing[[#This Row],[School Code]]</f>
        <v>16</v>
      </c>
    </row>
    <row r="737" spans="1:7" hidden="1" x14ac:dyDescent="0.25">
      <c r="A737">
        <v>410</v>
      </c>
      <c r="B737" t="s">
        <v>884</v>
      </c>
      <c r="C737">
        <f>School_Listing[[#This Row],[System Code]]</f>
        <v>410</v>
      </c>
      <c r="D737">
        <v>17</v>
      </c>
      <c r="E737" t="str">
        <f>School_Listing[[#This Row],[System Code]]&amp;School_Listing[[#This Row],[School Code]]</f>
        <v>41017</v>
      </c>
      <c r="F737" t="s">
        <v>890</v>
      </c>
      <c r="G737">
        <f>School_Listing[[#This Row],[School Code]]</f>
        <v>17</v>
      </c>
    </row>
    <row r="738" spans="1:7" hidden="1" x14ac:dyDescent="0.25">
      <c r="A738">
        <v>410</v>
      </c>
      <c r="B738" t="s">
        <v>884</v>
      </c>
      <c r="C738">
        <f>School_Listing[[#This Row],[System Code]]</f>
        <v>410</v>
      </c>
      <c r="D738">
        <v>20</v>
      </c>
      <c r="E738" t="str">
        <f>School_Listing[[#This Row],[System Code]]&amp;School_Listing[[#This Row],[School Code]]</f>
        <v>41020</v>
      </c>
      <c r="F738" t="s">
        <v>891</v>
      </c>
      <c r="G738">
        <f>School_Listing[[#This Row],[School Code]]</f>
        <v>20</v>
      </c>
    </row>
    <row r="739" spans="1:7" hidden="1" x14ac:dyDescent="0.25">
      <c r="A739">
        <v>410</v>
      </c>
      <c r="B739" t="s">
        <v>884</v>
      </c>
      <c r="C739">
        <f>School_Listing[[#This Row],[System Code]]</f>
        <v>410</v>
      </c>
      <c r="D739">
        <v>30</v>
      </c>
      <c r="E739" t="str">
        <f>School_Listing[[#This Row],[System Code]]&amp;School_Listing[[#This Row],[School Code]]</f>
        <v>41030</v>
      </c>
      <c r="F739" t="s">
        <v>892</v>
      </c>
      <c r="G739">
        <f>School_Listing[[#This Row],[School Code]]</f>
        <v>30</v>
      </c>
    </row>
    <row r="740" spans="1:7" hidden="1" x14ac:dyDescent="0.25">
      <c r="A740">
        <v>410</v>
      </c>
      <c r="B740" t="s">
        <v>884</v>
      </c>
      <c r="C740">
        <f>School_Listing[[#This Row],[System Code]]</f>
        <v>410</v>
      </c>
      <c r="D740">
        <v>19</v>
      </c>
      <c r="E740" t="str">
        <f>School_Listing[[#This Row],[System Code]]&amp;School_Listing[[#This Row],[School Code]]</f>
        <v>41019</v>
      </c>
      <c r="F740" t="s">
        <v>2040</v>
      </c>
      <c r="G740">
        <f>School_Listing[[#This Row],[School Code]]</f>
        <v>19</v>
      </c>
    </row>
    <row r="741" spans="1:7" hidden="1" x14ac:dyDescent="0.25">
      <c r="A741">
        <v>420</v>
      </c>
      <c r="B741" t="s">
        <v>893</v>
      </c>
      <c r="C741">
        <f>School_Listing[[#This Row],[System Code]]</f>
        <v>420</v>
      </c>
      <c r="D741">
        <v>5</v>
      </c>
      <c r="E741" t="str">
        <f>School_Listing[[#This Row],[System Code]]&amp;School_Listing[[#This Row],[School Code]]</f>
        <v>4205</v>
      </c>
      <c r="F741" t="s">
        <v>894</v>
      </c>
      <c r="G741">
        <f>School_Listing[[#This Row],[School Code]]</f>
        <v>5</v>
      </c>
    </row>
    <row r="742" spans="1:7" hidden="1" x14ac:dyDescent="0.25">
      <c r="A742">
        <v>420</v>
      </c>
      <c r="B742" t="s">
        <v>893</v>
      </c>
      <c r="C742">
        <f>School_Listing[[#This Row],[System Code]]</f>
        <v>420</v>
      </c>
      <c r="D742">
        <v>13</v>
      </c>
      <c r="E742" t="str">
        <f>School_Listing[[#This Row],[System Code]]&amp;School_Listing[[#This Row],[School Code]]</f>
        <v>42013</v>
      </c>
      <c r="F742" t="s">
        <v>895</v>
      </c>
      <c r="G742">
        <f>School_Listing[[#This Row],[School Code]]</f>
        <v>13</v>
      </c>
    </row>
    <row r="743" spans="1:7" hidden="1" x14ac:dyDescent="0.25">
      <c r="A743">
        <v>420</v>
      </c>
      <c r="B743" t="s">
        <v>893</v>
      </c>
      <c r="C743">
        <f>School_Listing[[#This Row],[System Code]]</f>
        <v>420</v>
      </c>
      <c r="D743">
        <v>10</v>
      </c>
      <c r="E743" t="str">
        <f>School_Listing[[#This Row],[System Code]]&amp;School_Listing[[#This Row],[School Code]]</f>
        <v>42010</v>
      </c>
      <c r="F743" t="s">
        <v>896</v>
      </c>
      <c r="G743">
        <f>School_Listing[[#This Row],[School Code]]</f>
        <v>10</v>
      </c>
    </row>
    <row r="744" spans="1:7" hidden="1" x14ac:dyDescent="0.25">
      <c r="A744">
        <v>420</v>
      </c>
      <c r="B744" t="s">
        <v>893</v>
      </c>
      <c r="C744">
        <f>School_Listing[[#This Row],[System Code]]</f>
        <v>420</v>
      </c>
      <c r="D744">
        <v>12</v>
      </c>
      <c r="E744" t="str">
        <f>School_Listing[[#This Row],[System Code]]&amp;School_Listing[[#This Row],[School Code]]</f>
        <v>42012</v>
      </c>
      <c r="F744" t="s">
        <v>2041</v>
      </c>
      <c r="G744">
        <f>School_Listing[[#This Row],[School Code]]</f>
        <v>12</v>
      </c>
    </row>
    <row r="745" spans="1:7" hidden="1" x14ac:dyDescent="0.25">
      <c r="A745">
        <v>420</v>
      </c>
      <c r="B745" t="s">
        <v>893</v>
      </c>
      <c r="C745">
        <f>School_Listing[[#This Row],[System Code]]</f>
        <v>420</v>
      </c>
      <c r="D745">
        <v>20</v>
      </c>
      <c r="E745" t="str">
        <f>School_Listing[[#This Row],[System Code]]&amp;School_Listing[[#This Row],[School Code]]</f>
        <v>42020</v>
      </c>
      <c r="F745" t="s">
        <v>2042</v>
      </c>
      <c r="G745">
        <f>School_Listing[[#This Row],[School Code]]</f>
        <v>20</v>
      </c>
    </row>
    <row r="746" spans="1:7" hidden="1" x14ac:dyDescent="0.25">
      <c r="A746">
        <v>420</v>
      </c>
      <c r="B746" t="s">
        <v>893</v>
      </c>
      <c r="C746">
        <f>School_Listing[[#This Row],[System Code]]</f>
        <v>420</v>
      </c>
      <c r="D746">
        <v>15</v>
      </c>
      <c r="E746" t="str">
        <f>School_Listing[[#This Row],[System Code]]&amp;School_Listing[[#This Row],[School Code]]</f>
        <v>42015</v>
      </c>
      <c r="F746" t="s">
        <v>897</v>
      </c>
      <c r="G746">
        <f>School_Listing[[#This Row],[School Code]]</f>
        <v>15</v>
      </c>
    </row>
    <row r="747" spans="1:7" hidden="1" x14ac:dyDescent="0.25">
      <c r="A747">
        <v>430</v>
      </c>
      <c r="B747" t="s">
        <v>898</v>
      </c>
      <c r="C747">
        <f>School_Listing[[#This Row],[System Code]]</f>
        <v>430</v>
      </c>
      <c r="D747">
        <v>5</v>
      </c>
      <c r="E747" t="str">
        <f>School_Listing[[#This Row],[System Code]]&amp;School_Listing[[#This Row],[School Code]]</f>
        <v>4305</v>
      </c>
      <c r="F747" t="s">
        <v>528</v>
      </c>
      <c r="G747">
        <f>School_Listing[[#This Row],[School Code]]</f>
        <v>5</v>
      </c>
    </row>
    <row r="748" spans="1:7" hidden="1" x14ac:dyDescent="0.25">
      <c r="A748">
        <v>430</v>
      </c>
      <c r="B748" t="s">
        <v>898</v>
      </c>
      <c r="C748">
        <f>School_Listing[[#This Row],[System Code]]</f>
        <v>430</v>
      </c>
      <c r="D748">
        <v>9</v>
      </c>
      <c r="E748" t="str">
        <f>School_Listing[[#This Row],[System Code]]&amp;School_Listing[[#This Row],[School Code]]</f>
        <v>4309</v>
      </c>
      <c r="F748" t="s">
        <v>899</v>
      </c>
      <c r="G748">
        <f>School_Listing[[#This Row],[School Code]]</f>
        <v>9</v>
      </c>
    </row>
    <row r="749" spans="1:7" hidden="1" x14ac:dyDescent="0.25">
      <c r="A749">
        <v>430</v>
      </c>
      <c r="B749" t="s">
        <v>898</v>
      </c>
      <c r="C749">
        <f>School_Listing[[#This Row],[System Code]]</f>
        <v>430</v>
      </c>
      <c r="D749">
        <v>15</v>
      </c>
      <c r="E749" t="str">
        <f>School_Listing[[#This Row],[System Code]]&amp;School_Listing[[#This Row],[School Code]]</f>
        <v>43015</v>
      </c>
      <c r="F749" t="s">
        <v>900</v>
      </c>
      <c r="G749">
        <f>School_Listing[[#This Row],[School Code]]</f>
        <v>15</v>
      </c>
    </row>
    <row r="750" spans="1:7" hidden="1" x14ac:dyDescent="0.25">
      <c r="A750">
        <v>430</v>
      </c>
      <c r="B750" t="s">
        <v>898</v>
      </c>
      <c r="C750">
        <f>School_Listing[[#This Row],[System Code]]</f>
        <v>430</v>
      </c>
      <c r="D750">
        <v>20</v>
      </c>
      <c r="E750" t="str">
        <f>School_Listing[[#This Row],[System Code]]&amp;School_Listing[[#This Row],[School Code]]</f>
        <v>43020</v>
      </c>
      <c r="F750" t="s">
        <v>901</v>
      </c>
      <c r="G750">
        <f>School_Listing[[#This Row],[School Code]]</f>
        <v>20</v>
      </c>
    </row>
    <row r="751" spans="1:7" hidden="1" x14ac:dyDescent="0.25">
      <c r="A751">
        <v>430</v>
      </c>
      <c r="B751" t="s">
        <v>898</v>
      </c>
      <c r="C751">
        <f>School_Listing[[#This Row],[System Code]]</f>
        <v>430</v>
      </c>
      <c r="D751">
        <v>25</v>
      </c>
      <c r="E751" t="str">
        <f>School_Listing[[#This Row],[System Code]]&amp;School_Listing[[#This Row],[School Code]]</f>
        <v>43025</v>
      </c>
      <c r="F751" t="s">
        <v>902</v>
      </c>
      <c r="G751">
        <f>School_Listing[[#This Row],[School Code]]</f>
        <v>25</v>
      </c>
    </row>
    <row r="752" spans="1:7" hidden="1" x14ac:dyDescent="0.25">
      <c r="A752">
        <v>430</v>
      </c>
      <c r="B752" t="s">
        <v>898</v>
      </c>
      <c r="C752">
        <f>School_Listing[[#This Row],[System Code]]</f>
        <v>430</v>
      </c>
      <c r="D752">
        <v>30</v>
      </c>
      <c r="E752" t="str">
        <f>School_Listing[[#This Row],[System Code]]&amp;School_Listing[[#This Row],[School Code]]</f>
        <v>43030</v>
      </c>
      <c r="F752" t="s">
        <v>903</v>
      </c>
      <c r="G752">
        <f>School_Listing[[#This Row],[School Code]]</f>
        <v>30</v>
      </c>
    </row>
    <row r="753" spans="1:7" hidden="1" x14ac:dyDescent="0.25">
      <c r="A753">
        <v>440</v>
      </c>
      <c r="B753" t="s">
        <v>904</v>
      </c>
      <c r="C753">
        <f>School_Listing[[#This Row],[System Code]]</f>
        <v>440</v>
      </c>
      <c r="D753">
        <v>10</v>
      </c>
      <c r="E753" t="str">
        <f>School_Listing[[#This Row],[System Code]]&amp;School_Listing[[#This Row],[School Code]]</f>
        <v>44010</v>
      </c>
      <c r="F753" t="s">
        <v>905</v>
      </c>
      <c r="G753">
        <f>School_Listing[[#This Row],[School Code]]</f>
        <v>10</v>
      </c>
    </row>
    <row r="754" spans="1:7" hidden="1" x14ac:dyDescent="0.25">
      <c r="A754">
        <v>440</v>
      </c>
      <c r="B754" t="s">
        <v>904</v>
      </c>
      <c r="C754">
        <f>School_Listing[[#This Row],[System Code]]</f>
        <v>440</v>
      </c>
      <c r="D754">
        <v>25</v>
      </c>
      <c r="E754" t="str">
        <f>School_Listing[[#This Row],[System Code]]&amp;School_Listing[[#This Row],[School Code]]</f>
        <v>44025</v>
      </c>
      <c r="F754" t="s">
        <v>906</v>
      </c>
      <c r="G754">
        <f>School_Listing[[#This Row],[School Code]]</f>
        <v>25</v>
      </c>
    </row>
    <row r="755" spans="1:7" hidden="1" x14ac:dyDescent="0.25">
      <c r="A755">
        <v>440</v>
      </c>
      <c r="B755" t="s">
        <v>904</v>
      </c>
      <c r="C755">
        <f>School_Listing[[#This Row],[System Code]]</f>
        <v>440</v>
      </c>
      <c r="D755">
        <v>5</v>
      </c>
      <c r="E755" t="str">
        <f>School_Listing[[#This Row],[System Code]]&amp;School_Listing[[#This Row],[School Code]]</f>
        <v>4405</v>
      </c>
      <c r="F755" t="s">
        <v>907</v>
      </c>
      <c r="G755">
        <f>School_Listing[[#This Row],[School Code]]</f>
        <v>5</v>
      </c>
    </row>
    <row r="756" spans="1:7" hidden="1" x14ac:dyDescent="0.25">
      <c r="A756">
        <v>440</v>
      </c>
      <c r="B756" t="s">
        <v>904</v>
      </c>
      <c r="C756">
        <f>School_Listing[[#This Row],[System Code]]</f>
        <v>440</v>
      </c>
      <c r="D756">
        <v>50</v>
      </c>
      <c r="E756" t="str">
        <f>School_Listing[[#This Row],[System Code]]&amp;School_Listing[[#This Row],[School Code]]</f>
        <v>44050</v>
      </c>
      <c r="F756" t="s">
        <v>908</v>
      </c>
      <c r="G756">
        <f>School_Listing[[#This Row],[School Code]]</f>
        <v>50</v>
      </c>
    </row>
    <row r="757" spans="1:7" hidden="1" x14ac:dyDescent="0.25">
      <c r="A757">
        <v>450</v>
      </c>
      <c r="B757" t="s">
        <v>909</v>
      </c>
      <c r="C757">
        <f>School_Listing[[#This Row],[System Code]]</f>
        <v>450</v>
      </c>
      <c r="D757">
        <v>10</v>
      </c>
      <c r="E757" t="str">
        <f>School_Listing[[#This Row],[System Code]]&amp;School_Listing[[#This Row],[School Code]]</f>
        <v>45010</v>
      </c>
      <c r="F757" t="s">
        <v>910</v>
      </c>
      <c r="G757">
        <f>School_Listing[[#This Row],[School Code]]</f>
        <v>10</v>
      </c>
    </row>
    <row r="758" spans="1:7" hidden="1" x14ac:dyDescent="0.25">
      <c r="A758">
        <v>450</v>
      </c>
      <c r="B758" t="s">
        <v>909</v>
      </c>
      <c r="C758">
        <f>School_Listing[[#This Row],[System Code]]</f>
        <v>450</v>
      </c>
      <c r="D758">
        <v>7001</v>
      </c>
      <c r="E758" t="str">
        <f>School_Listing[[#This Row],[System Code]]&amp;School_Listing[[#This Row],[School Code]]</f>
        <v>4507001</v>
      </c>
      <c r="F758" t="s">
        <v>2043</v>
      </c>
      <c r="G758">
        <f>School_Listing[[#This Row],[School Code]]</f>
        <v>7001</v>
      </c>
    </row>
    <row r="759" spans="1:7" hidden="1" x14ac:dyDescent="0.25">
      <c r="A759">
        <v>450</v>
      </c>
      <c r="B759" t="s">
        <v>909</v>
      </c>
      <c r="C759">
        <f>School_Listing[[#This Row],[System Code]]</f>
        <v>450</v>
      </c>
      <c r="D759">
        <v>20</v>
      </c>
      <c r="E759" t="str">
        <f>School_Listing[[#This Row],[System Code]]&amp;School_Listing[[#This Row],[School Code]]</f>
        <v>45020</v>
      </c>
      <c r="F759" t="s">
        <v>911</v>
      </c>
      <c r="G759">
        <f>School_Listing[[#This Row],[School Code]]</f>
        <v>20</v>
      </c>
    </row>
    <row r="760" spans="1:7" hidden="1" x14ac:dyDescent="0.25">
      <c r="A760">
        <v>450</v>
      </c>
      <c r="B760" t="s">
        <v>909</v>
      </c>
      <c r="C760">
        <f>School_Listing[[#This Row],[System Code]]</f>
        <v>450</v>
      </c>
      <c r="D760">
        <v>13</v>
      </c>
      <c r="E760" t="str">
        <f>School_Listing[[#This Row],[System Code]]&amp;School_Listing[[#This Row],[School Code]]</f>
        <v>45013</v>
      </c>
      <c r="F760" t="s">
        <v>912</v>
      </c>
      <c r="G760">
        <f>School_Listing[[#This Row],[School Code]]</f>
        <v>13</v>
      </c>
    </row>
    <row r="761" spans="1:7" hidden="1" x14ac:dyDescent="0.25">
      <c r="A761">
        <v>450</v>
      </c>
      <c r="B761" t="s">
        <v>909</v>
      </c>
      <c r="C761">
        <f>School_Listing[[#This Row],[System Code]]</f>
        <v>450</v>
      </c>
      <c r="D761">
        <v>15</v>
      </c>
      <c r="E761" t="str">
        <f>School_Listing[[#This Row],[System Code]]&amp;School_Listing[[#This Row],[School Code]]</f>
        <v>45015</v>
      </c>
      <c r="F761" t="s">
        <v>913</v>
      </c>
      <c r="G761">
        <f>School_Listing[[#This Row],[School Code]]</f>
        <v>15</v>
      </c>
    </row>
    <row r="762" spans="1:7" hidden="1" x14ac:dyDescent="0.25">
      <c r="A762">
        <v>450</v>
      </c>
      <c r="B762" t="s">
        <v>909</v>
      </c>
      <c r="C762">
        <f>School_Listing[[#This Row],[System Code]]</f>
        <v>450</v>
      </c>
      <c r="D762">
        <v>17</v>
      </c>
      <c r="E762" t="str">
        <f>School_Listing[[#This Row],[System Code]]&amp;School_Listing[[#This Row],[School Code]]</f>
        <v>45017</v>
      </c>
      <c r="F762" t="s">
        <v>201</v>
      </c>
      <c r="G762">
        <f>School_Listing[[#This Row],[School Code]]</f>
        <v>17</v>
      </c>
    </row>
    <row r="763" spans="1:7" hidden="1" x14ac:dyDescent="0.25">
      <c r="A763">
        <v>450</v>
      </c>
      <c r="B763" t="s">
        <v>909</v>
      </c>
      <c r="C763">
        <f>School_Listing[[#This Row],[System Code]]</f>
        <v>450</v>
      </c>
      <c r="D763">
        <v>19</v>
      </c>
      <c r="E763" t="str">
        <f>School_Listing[[#This Row],[System Code]]&amp;School_Listing[[#This Row],[School Code]]</f>
        <v>45019</v>
      </c>
      <c r="F763" t="s">
        <v>2044</v>
      </c>
      <c r="G763">
        <f>School_Listing[[#This Row],[School Code]]</f>
        <v>19</v>
      </c>
    </row>
    <row r="764" spans="1:7" hidden="1" x14ac:dyDescent="0.25">
      <c r="A764">
        <v>450</v>
      </c>
      <c r="B764" t="s">
        <v>909</v>
      </c>
      <c r="C764">
        <f>School_Listing[[#This Row],[System Code]]</f>
        <v>450</v>
      </c>
      <c r="D764">
        <v>22</v>
      </c>
      <c r="E764" t="str">
        <f>School_Listing[[#This Row],[System Code]]&amp;School_Listing[[#This Row],[School Code]]</f>
        <v>45022</v>
      </c>
      <c r="F764" t="s">
        <v>914</v>
      </c>
      <c r="G764">
        <f>School_Listing[[#This Row],[School Code]]</f>
        <v>22</v>
      </c>
    </row>
    <row r="765" spans="1:7" hidden="1" x14ac:dyDescent="0.25">
      <c r="A765">
        <v>450</v>
      </c>
      <c r="B765" t="s">
        <v>909</v>
      </c>
      <c r="C765">
        <f>School_Listing[[#This Row],[System Code]]</f>
        <v>450</v>
      </c>
      <c r="D765">
        <v>70</v>
      </c>
      <c r="E765" t="str">
        <f>School_Listing[[#This Row],[System Code]]&amp;School_Listing[[#This Row],[School Code]]</f>
        <v>45070</v>
      </c>
      <c r="F765" t="s">
        <v>915</v>
      </c>
      <c r="G765">
        <f>School_Listing[[#This Row],[School Code]]</f>
        <v>70</v>
      </c>
    </row>
    <row r="766" spans="1:7" hidden="1" x14ac:dyDescent="0.25">
      <c r="A766">
        <v>450</v>
      </c>
      <c r="B766" t="s">
        <v>909</v>
      </c>
      <c r="C766">
        <f>School_Listing[[#This Row],[System Code]]</f>
        <v>450</v>
      </c>
      <c r="D766">
        <v>30</v>
      </c>
      <c r="E766" t="str">
        <f>School_Listing[[#This Row],[System Code]]&amp;School_Listing[[#This Row],[School Code]]</f>
        <v>45030</v>
      </c>
      <c r="F766" t="s">
        <v>916</v>
      </c>
      <c r="G766">
        <f>School_Listing[[#This Row],[School Code]]</f>
        <v>30</v>
      </c>
    </row>
    <row r="767" spans="1:7" hidden="1" x14ac:dyDescent="0.25">
      <c r="A767">
        <v>450</v>
      </c>
      <c r="B767" t="s">
        <v>909</v>
      </c>
      <c r="C767">
        <f>School_Listing[[#This Row],[System Code]]</f>
        <v>450</v>
      </c>
      <c r="D767">
        <v>35</v>
      </c>
      <c r="E767" t="str">
        <f>School_Listing[[#This Row],[System Code]]&amp;School_Listing[[#This Row],[School Code]]</f>
        <v>45035</v>
      </c>
      <c r="F767" t="s">
        <v>917</v>
      </c>
      <c r="G767">
        <f>School_Listing[[#This Row],[School Code]]</f>
        <v>35</v>
      </c>
    </row>
    <row r="768" spans="1:7" hidden="1" x14ac:dyDescent="0.25">
      <c r="A768">
        <v>450</v>
      </c>
      <c r="B768" t="s">
        <v>909</v>
      </c>
      <c r="C768">
        <f>School_Listing[[#This Row],[System Code]]</f>
        <v>450</v>
      </c>
      <c r="D768">
        <v>40</v>
      </c>
      <c r="E768" t="str">
        <f>School_Listing[[#This Row],[System Code]]&amp;School_Listing[[#This Row],[School Code]]</f>
        <v>45040</v>
      </c>
      <c r="F768" t="s">
        <v>918</v>
      </c>
      <c r="G768">
        <f>School_Listing[[#This Row],[School Code]]</f>
        <v>40</v>
      </c>
    </row>
    <row r="769" spans="1:7" hidden="1" x14ac:dyDescent="0.25">
      <c r="A769">
        <v>450</v>
      </c>
      <c r="B769" t="s">
        <v>909</v>
      </c>
      <c r="C769">
        <f>School_Listing[[#This Row],[System Code]]</f>
        <v>450</v>
      </c>
      <c r="D769">
        <v>55</v>
      </c>
      <c r="E769" t="str">
        <f>School_Listing[[#This Row],[System Code]]&amp;School_Listing[[#This Row],[School Code]]</f>
        <v>45055</v>
      </c>
      <c r="F769" t="s">
        <v>919</v>
      </c>
      <c r="G769">
        <f>School_Listing[[#This Row],[School Code]]</f>
        <v>55</v>
      </c>
    </row>
    <row r="770" spans="1:7" hidden="1" x14ac:dyDescent="0.25">
      <c r="A770">
        <v>450</v>
      </c>
      <c r="B770" t="s">
        <v>909</v>
      </c>
      <c r="C770">
        <f>School_Listing[[#This Row],[System Code]]</f>
        <v>450</v>
      </c>
      <c r="D770">
        <v>60</v>
      </c>
      <c r="E770" t="str">
        <f>School_Listing[[#This Row],[System Code]]&amp;School_Listing[[#This Row],[School Code]]</f>
        <v>45060</v>
      </c>
      <c r="F770" t="s">
        <v>920</v>
      </c>
      <c r="G770">
        <f>School_Listing[[#This Row],[School Code]]</f>
        <v>60</v>
      </c>
    </row>
    <row r="771" spans="1:7" hidden="1" x14ac:dyDescent="0.25">
      <c r="A771">
        <v>460</v>
      </c>
      <c r="B771" t="s">
        <v>921</v>
      </c>
      <c r="C771">
        <f>School_Listing[[#This Row],[System Code]]</f>
        <v>460</v>
      </c>
      <c r="D771">
        <v>5</v>
      </c>
      <c r="E771" t="str">
        <f>School_Listing[[#This Row],[System Code]]&amp;School_Listing[[#This Row],[School Code]]</f>
        <v>4605</v>
      </c>
      <c r="F771" t="s">
        <v>922</v>
      </c>
      <c r="G771">
        <f>School_Listing[[#This Row],[School Code]]</f>
        <v>5</v>
      </c>
    </row>
    <row r="772" spans="1:7" hidden="1" x14ac:dyDescent="0.25">
      <c r="A772">
        <v>460</v>
      </c>
      <c r="B772" t="s">
        <v>921</v>
      </c>
      <c r="C772">
        <f>School_Listing[[#This Row],[System Code]]</f>
        <v>460</v>
      </c>
      <c r="D772">
        <v>15</v>
      </c>
      <c r="E772" t="str">
        <f>School_Listing[[#This Row],[System Code]]&amp;School_Listing[[#This Row],[School Code]]</f>
        <v>46015</v>
      </c>
      <c r="F772" t="s">
        <v>923</v>
      </c>
      <c r="G772">
        <f>School_Listing[[#This Row],[School Code]]</f>
        <v>15</v>
      </c>
    </row>
    <row r="773" spans="1:7" hidden="1" x14ac:dyDescent="0.25">
      <c r="A773">
        <v>460</v>
      </c>
      <c r="B773" t="s">
        <v>921</v>
      </c>
      <c r="C773">
        <f>School_Listing[[#This Row],[System Code]]</f>
        <v>460</v>
      </c>
      <c r="D773">
        <v>16</v>
      </c>
      <c r="E773" t="str">
        <f>School_Listing[[#This Row],[System Code]]&amp;School_Listing[[#This Row],[School Code]]</f>
        <v>46016</v>
      </c>
      <c r="F773" t="s">
        <v>924</v>
      </c>
      <c r="G773">
        <f>School_Listing[[#This Row],[School Code]]</f>
        <v>16</v>
      </c>
    </row>
    <row r="774" spans="1:7" hidden="1" x14ac:dyDescent="0.25">
      <c r="A774">
        <v>460</v>
      </c>
      <c r="B774" t="s">
        <v>921</v>
      </c>
      <c r="C774">
        <f>School_Listing[[#This Row],[System Code]]</f>
        <v>460</v>
      </c>
      <c r="D774">
        <v>20</v>
      </c>
      <c r="E774" t="str">
        <f>School_Listing[[#This Row],[System Code]]&amp;School_Listing[[#This Row],[School Code]]</f>
        <v>46020</v>
      </c>
      <c r="F774" t="s">
        <v>925</v>
      </c>
      <c r="G774">
        <f>School_Listing[[#This Row],[School Code]]</f>
        <v>20</v>
      </c>
    </row>
    <row r="775" spans="1:7" hidden="1" x14ac:dyDescent="0.25">
      <c r="A775">
        <v>460</v>
      </c>
      <c r="B775" t="s">
        <v>921</v>
      </c>
      <c r="C775">
        <f>School_Listing[[#This Row],[System Code]]</f>
        <v>460</v>
      </c>
      <c r="D775">
        <v>25</v>
      </c>
      <c r="E775" t="str">
        <f>School_Listing[[#This Row],[System Code]]&amp;School_Listing[[#This Row],[School Code]]</f>
        <v>46025</v>
      </c>
      <c r="F775" t="s">
        <v>926</v>
      </c>
      <c r="G775">
        <f>School_Listing[[#This Row],[School Code]]</f>
        <v>25</v>
      </c>
    </row>
    <row r="776" spans="1:7" hidden="1" x14ac:dyDescent="0.25">
      <c r="A776">
        <v>460</v>
      </c>
      <c r="B776" t="s">
        <v>921</v>
      </c>
      <c r="C776">
        <f>School_Listing[[#This Row],[System Code]]</f>
        <v>460</v>
      </c>
      <c r="D776">
        <v>33</v>
      </c>
      <c r="E776" t="str">
        <f>School_Listing[[#This Row],[System Code]]&amp;School_Listing[[#This Row],[School Code]]</f>
        <v>46033</v>
      </c>
      <c r="F776" t="s">
        <v>927</v>
      </c>
      <c r="G776">
        <f>School_Listing[[#This Row],[School Code]]</f>
        <v>33</v>
      </c>
    </row>
    <row r="777" spans="1:7" hidden="1" x14ac:dyDescent="0.25">
      <c r="A777">
        <v>460</v>
      </c>
      <c r="B777" t="s">
        <v>921</v>
      </c>
      <c r="C777">
        <f>School_Listing[[#This Row],[System Code]]</f>
        <v>460</v>
      </c>
      <c r="D777">
        <v>43</v>
      </c>
      <c r="E777" t="str">
        <f>School_Listing[[#This Row],[System Code]]&amp;School_Listing[[#This Row],[School Code]]</f>
        <v>46043</v>
      </c>
      <c r="F777" t="s">
        <v>2045</v>
      </c>
      <c r="G777">
        <f>School_Listing[[#This Row],[School Code]]</f>
        <v>43</v>
      </c>
    </row>
    <row r="778" spans="1:7" hidden="1" x14ac:dyDescent="0.25">
      <c r="A778">
        <v>460</v>
      </c>
      <c r="B778" t="s">
        <v>921</v>
      </c>
      <c r="C778">
        <f>School_Listing[[#This Row],[System Code]]</f>
        <v>460</v>
      </c>
      <c r="D778">
        <v>42</v>
      </c>
      <c r="E778" t="str">
        <f>School_Listing[[#This Row],[System Code]]&amp;School_Listing[[#This Row],[School Code]]</f>
        <v>46042</v>
      </c>
      <c r="F778" t="s">
        <v>2046</v>
      </c>
      <c r="G778">
        <f>School_Listing[[#This Row],[School Code]]</f>
        <v>42</v>
      </c>
    </row>
    <row r="779" spans="1:7" hidden="1" x14ac:dyDescent="0.25">
      <c r="A779">
        <v>470</v>
      </c>
      <c r="B779" t="s">
        <v>928</v>
      </c>
      <c r="C779">
        <f>School_Listing[[#This Row],[System Code]]</f>
        <v>470</v>
      </c>
      <c r="D779">
        <v>66</v>
      </c>
      <c r="E779" t="str">
        <f>School_Listing[[#This Row],[System Code]]&amp;School_Listing[[#This Row],[School Code]]</f>
        <v>47066</v>
      </c>
      <c r="F779" t="s">
        <v>929</v>
      </c>
      <c r="G779">
        <f>School_Listing[[#This Row],[School Code]]</f>
        <v>66</v>
      </c>
    </row>
    <row r="780" spans="1:7" hidden="1" x14ac:dyDescent="0.25">
      <c r="A780">
        <v>470</v>
      </c>
      <c r="B780" t="s">
        <v>928</v>
      </c>
      <c r="C780">
        <f>School_Listing[[#This Row],[System Code]]</f>
        <v>470</v>
      </c>
      <c r="D780">
        <v>3</v>
      </c>
      <c r="E780" t="str">
        <f>School_Listing[[#This Row],[System Code]]&amp;School_Listing[[#This Row],[School Code]]</f>
        <v>4703</v>
      </c>
      <c r="F780" t="s">
        <v>930</v>
      </c>
      <c r="G780">
        <f>School_Listing[[#This Row],[School Code]]</f>
        <v>3</v>
      </c>
    </row>
    <row r="781" spans="1:7" hidden="1" x14ac:dyDescent="0.25">
      <c r="A781">
        <v>470</v>
      </c>
      <c r="B781" t="s">
        <v>928</v>
      </c>
      <c r="C781">
        <f>School_Listing[[#This Row],[System Code]]</f>
        <v>470</v>
      </c>
      <c r="D781">
        <v>2</v>
      </c>
      <c r="E781" t="str">
        <f>School_Listing[[#This Row],[System Code]]&amp;School_Listing[[#This Row],[School Code]]</f>
        <v>4702</v>
      </c>
      <c r="F781" t="s">
        <v>931</v>
      </c>
      <c r="G781">
        <f>School_Listing[[#This Row],[School Code]]</f>
        <v>2</v>
      </c>
    </row>
    <row r="782" spans="1:7" hidden="1" x14ac:dyDescent="0.25">
      <c r="A782">
        <v>470</v>
      </c>
      <c r="B782" t="s">
        <v>928</v>
      </c>
      <c r="C782">
        <f>School_Listing[[#This Row],[System Code]]</f>
        <v>470</v>
      </c>
      <c r="D782">
        <v>9</v>
      </c>
      <c r="E782" t="str">
        <f>School_Listing[[#This Row],[System Code]]&amp;School_Listing[[#This Row],[School Code]]</f>
        <v>4709</v>
      </c>
      <c r="F782" t="s">
        <v>932</v>
      </c>
      <c r="G782">
        <f>School_Listing[[#This Row],[School Code]]</f>
        <v>9</v>
      </c>
    </row>
    <row r="783" spans="1:7" hidden="1" x14ac:dyDescent="0.25">
      <c r="A783">
        <v>470</v>
      </c>
      <c r="B783" t="s">
        <v>928</v>
      </c>
      <c r="C783">
        <f>School_Listing[[#This Row],[System Code]]</f>
        <v>470</v>
      </c>
      <c r="D783">
        <v>10</v>
      </c>
      <c r="E783" t="str">
        <f>School_Listing[[#This Row],[System Code]]&amp;School_Listing[[#This Row],[School Code]]</f>
        <v>47010</v>
      </c>
      <c r="F783" t="s">
        <v>933</v>
      </c>
      <c r="G783">
        <f>School_Listing[[#This Row],[School Code]]</f>
        <v>10</v>
      </c>
    </row>
    <row r="784" spans="1:7" hidden="1" x14ac:dyDescent="0.25">
      <c r="A784">
        <v>470</v>
      </c>
      <c r="B784" t="s">
        <v>928</v>
      </c>
      <c r="C784">
        <f>School_Listing[[#This Row],[System Code]]</f>
        <v>470</v>
      </c>
      <c r="D784">
        <v>12</v>
      </c>
      <c r="E784" t="str">
        <f>School_Listing[[#This Row],[System Code]]&amp;School_Listing[[#This Row],[School Code]]</f>
        <v>47012</v>
      </c>
      <c r="F784" t="s">
        <v>934</v>
      </c>
      <c r="G784">
        <f>School_Listing[[#This Row],[School Code]]</f>
        <v>12</v>
      </c>
    </row>
    <row r="785" spans="1:7" hidden="1" x14ac:dyDescent="0.25">
      <c r="A785">
        <v>470</v>
      </c>
      <c r="B785" t="s">
        <v>928</v>
      </c>
      <c r="C785">
        <f>School_Listing[[#This Row],[System Code]]</f>
        <v>470</v>
      </c>
      <c r="D785">
        <v>17</v>
      </c>
      <c r="E785" t="str">
        <f>School_Listing[[#This Row],[System Code]]&amp;School_Listing[[#This Row],[School Code]]</f>
        <v>47017</v>
      </c>
      <c r="F785" t="s">
        <v>935</v>
      </c>
      <c r="G785">
        <f>School_Listing[[#This Row],[School Code]]</f>
        <v>17</v>
      </c>
    </row>
    <row r="786" spans="1:7" hidden="1" x14ac:dyDescent="0.25">
      <c r="A786">
        <v>470</v>
      </c>
      <c r="B786" t="s">
        <v>928</v>
      </c>
      <c r="C786">
        <f>School_Listing[[#This Row],[System Code]]</f>
        <v>470</v>
      </c>
      <c r="D786">
        <v>14</v>
      </c>
      <c r="E786" t="str">
        <f>School_Listing[[#This Row],[System Code]]&amp;School_Listing[[#This Row],[School Code]]</f>
        <v>47014</v>
      </c>
      <c r="F786" t="s">
        <v>936</v>
      </c>
      <c r="G786">
        <f>School_Listing[[#This Row],[School Code]]</f>
        <v>14</v>
      </c>
    </row>
    <row r="787" spans="1:7" hidden="1" x14ac:dyDescent="0.25">
      <c r="A787">
        <v>470</v>
      </c>
      <c r="B787" t="s">
        <v>928</v>
      </c>
      <c r="C787">
        <f>School_Listing[[#This Row],[System Code]]</f>
        <v>470</v>
      </c>
      <c r="D787">
        <v>22</v>
      </c>
      <c r="E787" t="str">
        <f>School_Listing[[#This Row],[System Code]]&amp;School_Listing[[#This Row],[School Code]]</f>
        <v>47022</v>
      </c>
      <c r="F787" t="s">
        <v>937</v>
      </c>
      <c r="G787">
        <f>School_Listing[[#This Row],[School Code]]</f>
        <v>22</v>
      </c>
    </row>
    <row r="788" spans="1:7" hidden="1" x14ac:dyDescent="0.25">
      <c r="A788">
        <v>470</v>
      </c>
      <c r="B788" t="s">
        <v>928</v>
      </c>
      <c r="C788">
        <f>School_Listing[[#This Row],[System Code]]</f>
        <v>470</v>
      </c>
      <c r="D788">
        <v>24</v>
      </c>
      <c r="E788" t="str">
        <f>School_Listing[[#This Row],[System Code]]&amp;School_Listing[[#This Row],[School Code]]</f>
        <v>47024</v>
      </c>
      <c r="F788" t="s">
        <v>938</v>
      </c>
      <c r="G788">
        <f>School_Listing[[#This Row],[School Code]]</f>
        <v>24</v>
      </c>
    </row>
    <row r="789" spans="1:7" hidden="1" x14ac:dyDescent="0.25">
      <c r="A789">
        <v>470</v>
      </c>
      <c r="B789" t="s">
        <v>928</v>
      </c>
      <c r="C789">
        <f>School_Listing[[#This Row],[System Code]]</f>
        <v>470</v>
      </c>
      <c r="D789">
        <v>15</v>
      </c>
      <c r="E789" t="str">
        <f>School_Listing[[#This Row],[System Code]]&amp;School_Listing[[#This Row],[School Code]]</f>
        <v>47015</v>
      </c>
      <c r="F789" t="s">
        <v>939</v>
      </c>
      <c r="G789">
        <f>School_Listing[[#This Row],[School Code]]</f>
        <v>15</v>
      </c>
    </row>
    <row r="790" spans="1:7" hidden="1" x14ac:dyDescent="0.25">
      <c r="A790">
        <v>470</v>
      </c>
      <c r="B790" t="s">
        <v>928</v>
      </c>
      <c r="C790">
        <f>School_Listing[[#This Row],[System Code]]</f>
        <v>470</v>
      </c>
      <c r="D790">
        <v>20</v>
      </c>
      <c r="E790" t="str">
        <f>School_Listing[[#This Row],[System Code]]&amp;School_Listing[[#This Row],[School Code]]</f>
        <v>47020</v>
      </c>
      <c r="F790" t="s">
        <v>940</v>
      </c>
      <c r="G790">
        <f>School_Listing[[#This Row],[School Code]]</f>
        <v>20</v>
      </c>
    </row>
    <row r="791" spans="1:7" hidden="1" x14ac:dyDescent="0.25">
      <c r="A791">
        <v>470</v>
      </c>
      <c r="B791" t="s">
        <v>928</v>
      </c>
      <c r="C791">
        <f>School_Listing[[#This Row],[System Code]]</f>
        <v>470</v>
      </c>
      <c r="D791">
        <v>25</v>
      </c>
      <c r="E791" t="str">
        <f>School_Listing[[#This Row],[System Code]]&amp;School_Listing[[#This Row],[School Code]]</f>
        <v>47025</v>
      </c>
      <c r="F791" t="s">
        <v>941</v>
      </c>
      <c r="G791">
        <f>School_Listing[[#This Row],[School Code]]</f>
        <v>25</v>
      </c>
    </row>
    <row r="792" spans="1:7" hidden="1" x14ac:dyDescent="0.25">
      <c r="A792">
        <v>470</v>
      </c>
      <c r="B792" t="s">
        <v>928</v>
      </c>
      <c r="C792">
        <f>School_Listing[[#This Row],[System Code]]</f>
        <v>470</v>
      </c>
      <c r="D792">
        <v>345</v>
      </c>
      <c r="E792" t="str">
        <f>School_Listing[[#This Row],[System Code]]&amp;School_Listing[[#This Row],[School Code]]</f>
        <v>470345</v>
      </c>
      <c r="F792" t="s">
        <v>942</v>
      </c>
      <c r="G792">
        <f>School_Listing[[#This Row],[School Code]]</f>
        <v>345</v>
      </c>
    </row>
    <row r="793" spans="1:7" hidden="1" x14ac:dyDescent="0.25">
      <c r="A793">
        <v>470</v>
      </c>
      <c r="B793" t="s">
        <v>928</v>
      </c>
      <c r="C793">
        <f>School_Listing[[#This Row],[System Code]]</f>
        <v>470</v>
      </c>
      <c r="D793">
        <v>30</v>
      </c>
      <c r="E793" t="str">
        <f>School_Listing[[#This Row],[System Code]]&amp;School_Listing[[#This Row],[School Code]]</f>
        <v>47030</v>
      </c>
      <c r="F793" t="s">
        <v>943</v>
      </c>
      <c r="G793">
        <f>School_Listing[[#This Row],[School Code]]</f>
        <v>30</v>
      </c>
    </row>
    <row r="794" spans="1:7" hidden="1" x14ac:dyDescent="0.25">
      <c r="A794">
        <v>470</v>
      </c>
      <c r="B794" t="s">
        <v>928</v>
      </c>
      <c r="C794">
        <f>School_Listing[[#This Row],[System Code]]</f>
        <v>470</v>
      </c>
      <c r="D794">
        <v>35</v>
      </c>
      <c r="E794" t="str">
        <f>School_Listing[[#This Row],[System Code]]&amp;School_Listing[[#This Row],[School Code]]</f>
        <v>47035</v>
      </c>
      <c r="F794" t="s">
        <v>944</v>
      </c>
      <c r="G794">
        <f>School_Listing[[#This Row],[School Code]]</f>
        <v>35</v>
      </c>
    </row>
    <row r="795" spans="1:7" hidden="1" x14ac:dyDescent="0.25">
      <c r="A795">
        <v>470</v>
      </c>
      <c r="B795" t="s">
        <v>928</v>
      </c>
      <c r="C795">
        <f>School_Listing[[#This Row],[System Code]]</f>
        <v>470</v>
      </c>
      <c r="D795">
        <v>37</v>
      </c>
      <c r="E795" t="str">
        <f>School_Listing[[#This Row],[System Code]]&amp;School_Listing[[#This Row],[School Code]]</f>
        <v>47037</v>
      </c>
      <c r="F795" t="s">
        <v>945</v>
      </c>
      <c r="G795">
        <f>School_Listing[[#This Row],[School Code]]</f>
        <v>37</v>
      </c>
    </row>
    <row r="796" spans="1:7" hidden="1" x14ac:dyDescent="0.25">
      <c r="A796">
        <v>470</v>
      </c>
      <c r="B796" t="s">
        <v>928</v>
      </c>
      <c r="C796">
        <f>School_Listing[[#This Row],[System Code]]</f>
        <v>470</v>
      </c>
      <c r="D796">
        <v>40</v>
      </c>
      <c r="E796" t="str">
        <f>School_Listing[[#This Row],[System Code]]&amp;School_Listing[[#This Row],[School Code]]</f>
        <v>47040</v>
      </c>
      <c r="F796" t="s">
        <v>946</v>
      </c>
      <c r="G796">
        <f>School_Listing[[#This Row],[School Code]]</f>
        <v>40</v>
      </c>
    </row>
    <row r="797" spans="1:7" hidden="1" x14ac:dyDescent="0.25">
      <c r="A797">
        <v>470</v>
      </c>
      <c r="B797" t="s">
        <v>928</v>
      </c>
      <c r="C797">
        <f>School_Listing[[#This Row],[System Code]]</f>
        <v>470</v>
      </c>
      <c r="D797">
        <v>45</v>
      </c>
      <c r="E797" t="str">
        <f>School_Listing[[#This Row],[System Code]]&amp;School_Listing[[#This Row],[School Code]]</f>
        <v>47045</v>
      </c>
      <c r="F797" t="s">
        <v>947</v>
      </c>
      <c r="G797">
        <f>School_Listing[[#This Row],[School Code]]</f>
        <v>45</v>
      </c>
    </row>
    <row r="798" spans="1:7" hidden="1" x14ac:dyDescent="0.25">
      <c r="A798">
        <v>470</v>
      </c>
      <c r="B798" t="s">
        <v>928</v>
      </c>
      <c r="C798">
        <f>School_Listing[[#This Row],[System Code]]</f>
        <v>470</v>
      </c>
      <c r="D798">
        <v>47</v>
      </c>
      <c r="E798" t="str">
        <f>School_Listing[[#This Row],[System Code]]&amp;School_Listing[[#This Row],[School Code]]</f>
        <v>47047</v>
      </c>
      <c r="F798" t="s">
        <v>317</v>
      </c>
      <c r="G798">
        <f>School_Listing[[#This Row],[School Code]]</f>
        <v>47</v>
      </c>
    </row>
    <row r="799" spans="1:7" hidden="1" x14ac:dyDescent="0.25">
      <c r="A799">
        <v>470</v>
      </c>
      <c r="B799" t="s">
        <v>928</v>
      </c>
      <c r="C799">
        <f>School_Listing[[#This Row],[System Code]]</f>
        <v>470</v>
      </c>
      <c r="D799">
        <v>53</v>
      </c>
      <c r="E799" t="str">
        <f>School_Listing[[#This Row],[System Code]]&amp;School_Listing[[#This Row],[School Code]]</f>
        <v>47053</v>
      </c>
      <c r="F799" t="s">
        <v>948</v>
      </c>
      <c r="G799">
        <f>School_Listing[[#This Row],[School Code]]</f>
        <v>53</v>
      </c>
    </row>
    <row r="800" spans="1:7" hidden="1" x14ac:dyDescent="0.25">
      <c r="A800">
        <v>470</v>
      </c>
      <c r="B800" t="s">
        <v>928</v>
      </c>
      <c r="C800">
        <f>School_Listing[[#This Row],[System Code]]</f>
        <v>470</v>
      </c>
      <c r="D800">
        <v>61</v>
      </c>
      <c r="E800" t="str">
        <f>School_Listing[[#This Row],[System Code]]&amp;School_Listing[[#This Row],[School Code]]</f>
        <v>47061</v>
      </c>
      <c r="F800" t="s">
        <v>949</v>
      </c>
      <c r="G800">
        <f>School_Listing[[#This Row],[School Code]]</f>
        <v>61</v>
      </c>
    </row>
    <row r="801" spans="1:7" hidden="1" x14ac:dyDescent="0.25">
      <c r="A801">
        <v>470</v>
      </c>
      <c r="B801" t="s">
        <v>928</v>
      </c>
      <c r="C801">
        <f>School_Listing[[#This Row],[System Code]]</f>
        <v>470</v>
      </c>
      <c r="D801">
        <v>51</v>
      </c>
      <c r="E801" t="str">
        <f>School_Listing[[#This Row],[System Code]]&amp;School_Listing[[#This Row],[School Code]]</f>
        <v>47051</v>
      </c>
      <c r="F801" t="s">
        <v>950</v>
      </c>
      <c r="G801">
        <f>School_Listing[[#This Row],[School Code]]</f>
        <v>51</v>
      </c>
    </row>
    <row r="802" spans="1:7" hidden="1" x14ac:dyDescent="0.25">
      <c r="A802">
        <v>470</v>
      </c>
      <c r="B802" t="s">
        <v>928</v>
      </c>
      <c r="C802">
        <f>School_Listing[[#This Row],[System Code]]</f>
        <v>470</v>
      </c>
      <c r="D802">
        <v>55</v>
      </c>
      <c r="E802" t="str">
        <f>School_Listing[[#This Row],[System Code]]&amp;School_Listing[[#This Row],[School Code]]</f>
        <v>47055</v>
      </c>
      <c r="F802" t="s">
        <v>951</v>
      </c>
      <c r="G802">
        <f>School_Listing[[#This Row],[School Code]]</f>
        <v>55</v>
      </c>
    </row>
    <row r="803" spans="1:7" hidden="1" x14ac:dyDescent="0.25">
      <c r="A803">
        <v>470</v>
      </c>
      <c r="B803" t="s">
        <v>928</v>
      </c>
      <c r="C803">
        <f>School_Listing[[#This Row],[System Code]]</f>
        <v>470</v>
      </c>
      <c r="D803">
        <v>59</v>
      </c>
      <c r="E803" t="str">
        <f>School_Listing[[#This Row],[System Code]]&amp;School_Listing[[#This Row],[School Code]]</f>
        <v>47059</v>
      </c>
      <c r="F803" t="s">
        <v>952</v>
      </c>
      <c r="G803">
        <f>School_Listing[[#This Row],[School Code]]</f>
        <v>59</v>
      </c>
    </row>
    <row r="804" spans="1:7" hidden="1" x14ac:dyDescent="0.25">
      <c r="A804">
        <v>470</v>
      </c>
      <c r="B804" t="s">
        <v>928</v>
      </c>
      <c r="C804">
        <f>School_Listing[[#This Row],[System Code]]</f>
        <v>470</v>
      </c>
      <c r="D804">
        <v>332</v>
      </c>
      <c r="E804" t="str">
        <f>School_Listing[[#This Row],[System Code]]&amp;School_Listing[[#This Row],[School Code]]</f>
        <v>470332</v>
      </c>
      <c r="F804" t="s">
        <v>953</v>
      </c>
      <c r="G804">
        <f>School_Listing[[#This Row],[School Code]]</f>
        <v>332</v>
      </c>
    </row>
    <row r="805" spans="1:7" hidden="1" x14ac:dyDescent="0.25">
      <c r="A805">
        <v>470</v>
      </c>
      <c r="B805" t="s">
        <v>928</v>
      </c>
      <c r="C805">
        <f>School_Listing[[#This Row],[System Code]]</f>
        <v>470</v>
      </c>
      <c r="D805">
        <v>68</v>
      </c>
      <c r="E805" t="str">
        <f>School_Listing[[#This Row],[System Code]]&amp;School_Listing[[#This Row],[School Code]]</f>
        <v>47068</v>
      </c>
      <c r="F805" t="s">
        <v>954</v>
      </c>
      <c r="G805">
        <f>School_Listing[[#This Row],[School Code]]</f>
        <v>68</v>
      </c>
    </row>
    <row r="806" spans="1:7" hidden="1" x14ac:dyDescent="0.25">
      <c r="A806">
        <v>470</v>
      </c>
      <c r="B806" t="s">
        <v>928</v>
      </c>
      <c r="C806">
        <f>School_Listing[[#This Row],[System Code]]</f>
        <v>470</v>
      </c>
      <c r="D806">
        <v>8001</v>
      </c>
      <c r="E806" t="str">
        <f>School_Listing[[#This Row],[System Code]]&amp;School_Listing[[#This Row],[School Code]]</f>
        <v>4708001</v>
      </c>
      <c r="F806" t="s">
        <v>955</v>
      </c>
      <c r="G806">
        <f>School_Listing[[#This Row],[School Code]]</f>
        <v>8001</v>
      </c>
    </row>
    <row r="807" spans="1:7" hidden="1" x14ac:dyDescent="0.25">
      <c r="A807">
        <v>470</v>
      </c>
      <c r="B807" t="s">
        <v>928</v>
      </c>
      <c r="C807">
        <f>School_Listing[[#This Row],[System Code]]</f>
        <v>470</v>
      </c>
      <c r="D807">
        <v>77</v>
      </c>
      <c r="E807" t="str">
        <f>School_Listing[[#This Row],[System Code]]&amp;School_Listing[[#This Row],[School Code]]</f>
        <v>47077</v>
      </c>
      <c r="F807" t="s">
        <v>956</v>
      </c>
      <c r="G807">
        <f>School_Listing[[#This Row],[School Code]]</f>
        <v>77</v>
      </c>
    </row>
    <row r="808" spans="1:7" hidden="1" x14ac:dyDescent="0.25">
      <c r="A808">
        <v>470</v>
      </c>
      <c r="B808" t="s">
        <v>928</v>
      </c>
      <c r="C808">
        <f>School_Listing[[#This Row],[System Code]]</f>
        <v>470</v>
      </c>
      <c r="D808">
        <v>80</v>
      </c>
      <c r="E808" t="str">
        <f>School_Listing[[#This Row],[System Code]]&amp;School_Listing[[#This Row],[School Code]]</f>
        <v>47080</v>
      </c>
      <c r="F808" t="s">
        <v>957</v>
      </c>
      <c r="G808">
        <f>School_Listing[[#This Row],[School Code]]</f>
        <v>80</v>
      </c>
    </row>
    <row r="809" spans="1:7" hidden="1" x14ac:dyDescent="0.25">
      <c r="A809">
        <v>470</v>
      </c>
      <c r="B809" t="s">
        <v>928</v>
      </c>
      <c r="C809">
        <f>School_Listing[[#This Row],[System Code]]</f>
        <v>470</v>
      </c>
      <c r="D809">
        <v>72</v>
      </c>
      <c r="E809" t="str">
        <f>School_Listing[[#This Row],[System Code]]&amp;School_Listing[[#This Row],[School Code]]</f>
        <v>47072</v>
      </c>
      <c r="F809" t="s">
        <v>958</v>
      </c>
      <c r="G809">
        <f>School_Listing[[#This Row],[School Code]]</f>
        <v>72</v>
      </c>
    </row>
    <row r="810" spans="1:7" hidden="1" x14ac:dyDescent="0.25">
      <c r="A810">
        <v>470</v>
      </c>
      <c r="B810" t="s">
        <v>928</v>
      </c>
      <c r="C810">
        <f>School_Listing[[#This Row],[System Code]]</f>
        <v>470</v>
      </c>
      <c r="D810">
        <v>75</v>
      </c>
      <c r="E810" t="str">
        <f>School_Listing[[#This Row],[System Code]]&amp;School_Listing[[#This Row],[School Code]]</f>
        <v>47075</v>
      </c>
      <c r="F810" t="s">
        <v>959</v>
      </c>
      <c r="G810">
        <f>School_Listing[[#This Row],[School Code]]</f>
        <v>75</v>
      </c>
    </row>
    <row r="811" spans="1:7" hidden="1" x14ac:dyDescent="0.25">
      <c r="A811">
        <v>470</v>
      </c>
      <c r="B811" t="s">
        <v>928</v>
      </c>
      <c r="C811">
        <f>School_Listing[[#This Row],[System Code]]</f>
        <v>470</v>
      </c>
      <c r="D811">
        <v>83</v>
      </c>
      <c r="E811" t="str">
        <f>School_Listing[[#This Row],[System Code]]&amp;School_Listing[[#This Row],[School Code]]</f>
        <v>47083</v>
      </c>
      <c r="F811" t="s">
        <v>960</v>
      </c>
      <c r="G811">
        <f>School_Listing[[#This Row],[School Code]]</f>
        <v>83</v>
      </c>
    </row>
    <row r="812" spans="1:7" hidden="1" x14ac:dyDescent="0.25">
      <c r="A812">
        <v>470</v>
      </c>
      <c r="B812" t="s">
        <v>928</v>
      </c>
      <c r="C812">
        <f>School_Listing[[#This Row],[System Code]]</f>
        <v>470</v>
      </c>
      <c r="D812">
        <v>87</v>
      </c>
      <c r="E812" t="str">
        <f>School_Listing[[#This Row],[System Code]]&amp;School_Listing[[#This Row],[School Code]]</f>
        <v>47087</v>
      </c>
      <c r="F812" t="s">
        <v>961</v>
      </c>
      <c r="G812">
        <f>School_Listing[[#This Row],[School Code]]</f>
        <v>87</v>
      </c>
    </row>
    <row r="813" spans="1:7" hidden="1" x14ac:dyDescent="0.25">
      <c r="A813">
        <v>470</v>
      </c>
      <c r="B813" t="s">
        <v>928</v>
      </c>
      <c r="C813">
        <f>School_Listing[[#This Row],[System Code]]</f>
        <v>470</v>
      </c>
      <c r="D813">
        <v>225</v>
      </c>
      <c r="E813" t="str">
        <f>School_Listing[[#This Row],[System Code]]&amp;School_Listing[[#This Row],[School Code]]</f>
        <v>470225</v>
      </c>
      <c r="F813" t="s">
        <v>2047</v>
      </c>
      <c r="G813">
        <f>School_Listing[[#This Row],[School Code]]</f>
        <v>225</v>
      </c>
    </row>
    <row r="814" spans="1:7" hidden="1" x14ac:dyDescent="0.25">
      <c r="A814">
        <v>470</v>
      </c>
      <c r="B814" t="s">
        <v>928</v>
      </c>
      <c r="C814">
        <f>School_Listing[[#This Row],[System Code]]</f>
        <v>470</v>
      </c>
      <c r="D814">
        <v>90</v>
      </c>
      <c r="E814" t="str">
        <f>School_Listing[[#This Row],[System Code]]&amp;School_Listing[[#This Row],[School Code]]</f>
        <v>47090</v>
      </c>
      <c r="F814" t="s">
        <v>962</v>
      </c>
      <c r="G814">
        <f>School_Listing[[#This Row],[School Code]]</f>
        <v>90</v>
      </c>
    </row>
    <row r="815" spans="1:7" hidden="1" x14ac:dyDescent="0.25">
      <c r="A815">
        <v>470</v>
      </c>
      <c r="B815" t="s">
        <v>928</v>
      </c>
      <c r="C815">
        <f>School_Listing[[#This Row],[System Code]]</f>
        <v>470</v>
      </c>
      <c r="D815">
        <v>85</v>
      </c>
      <c r="E815" t="str">
        <f>School_Listing[[#This Row],[System Code]]&amp;School_Listing[[#This Row],[School Code]]</f>
        <v>47085</v>
      </c>
      <c r="F815" t="s">
        <v>963</v>
      </c>
      <c r="G815">
        <f>School_Listing[[#This Row],[School Code]]</f>
        <v>85</v>
      </c>
    </row>
    <row r="816" spans="1:7" hidden="1" x14ac:dyDescent="0.25">
      <c r="A816">
        <v>470</v>
      </c>
      <c r="B816" t="s">
        <v>928</v>
      </c>
      <c r="C816">
        <f>School_Listing[[#This Row],[System Code]]</f>
        <v>470</v>
      </c>
      <c r="D816">
        <v>95</v>
      </c>
      <c r="E816" t="str">
        <f>School_Listing[[#This Row],[System Code]]&amp;School_Listing[[#This Row],[School Code]]</f>
        <v>47095</v>
      </c>
      <c r="F816" t="s">
        <v>964</v>
      </c>
      <c r="G816">
        <f>School_Listing[[#This Row],[School Code]]</f>
        <v>95</v>
      </c>
    </row>
    <row r="817" spans="1:7" hidden="1" x14ac:dyDescent="0.25">
      <c r="A817">
        <v>470</v>
      </c>
      <c r="B817" t="s">
        <v>928</v>
      </c>
      <c r="C817">
        <f>School_Listing[[#This Row],[System Code]]</f>
        <v>470</v>
      </c>
      <c r="D817">
        <v>100</v>
      </c>
      <c r="E817" t="str">
        <f>School_Listing[[#This Row],[System Code]]&amp;School_Listing[[#This Row],[School Code]]</f>
        <v>470100</v>
      </c>
      <c r="F817" t="s">
        <v>965</v>
      </c>
      <c r="G817">
        <f>School_Listing[[#This Row],[School Code]]</f>
        <v>100</v>
      </c>
    </row>
    <row r="818" spans="1:7" hidden="1" x14ac:dyDescent="0.25">
      <c r="A818">
        <v>470</v>
      </c>
      <c r="B818" t="s">
        <v>928</v>
      </c>
      <c r="C818">
        <f>School_Listing[[#This Row],[System Code]]</f>
        <v>470</v>
      </c>
      <c r="D818">
        <v>350</v>
      </c>
      <c r="E818" t="str">
        <f>School_Listing[[#This Row],[System Code]]&amp;School_Listing[[#This Row],[School Code]]</f>
        <v>470350</v>
      </c>
      <c r="F818" t="s">
        <v>2048</v>
      </c>
      <c r="G818">
        <f>School_Listing[[#This Row],[School Code]]</f>
        <v>350</v>
      </c>
    </row>
    <row r="819" spans="1:7" hidden="1" x14ac:dyDescent="0.25">
      <c r="A819">
        <v>470</v>
      </c>
      <c r="B819" t="s">
        <v>928</v>
      </c>
      <c r="C819">
        <f>School_Listing[[#This Row],[System Code]]</f>
        <v>470</v>
      </c>
      <c r="D819">
        <v>112</v>
      </c>
      <c r="E819" t="str">
        <f>School_Listing[[#This Row],[System Code]]&amp;School_Listing[[#This Row],[School Code]]</f>
        <v>470112</v>
      </c>
      <c r="F819" t="s">
        <v>966</v>
      </c>
      <c r="G819">
        <f>School_Listing[[#This Row],[School Code]]</f>
        <v>112</v>
      </c>
    </row>
    <row r="820" spans="1:7" hidden="1" x14ac:dyDescent="0.25">
      <c r="A820">
        <v>470</v>
      </c>
      <c r="B820" t="s">
        <v>928</v>
      </c>
      <c r="C820">
        <f>School_Listing[[#This Row],[System Code]]</f>
        <v>470</v>
      </c>
      <c r="D820">
        <v>117</v>
      </c>
      <c r="E820" t="str">
        <f>School_Listing[[#This Row],[System Code]]&amp;School_Listing[[#This Row],[School Code]]</f>
        <v>470117</v>
      </c>
      <c r="F820" t="s">
        <v>967</v>
      </c>
      <c r="G820">
        <f>School_Listing[[#This Row],[School Code]]</f>
        <v>117</v>
      </c>
    </row>
    <row r="821" spans="1:7" hidden="1" x14ac:dyDescent="0.25">
      <c r="A821">
        <v>470</v>
      </c>
      <c r="B821" t="s">
        <v>928</v>
      </c>
      <c r="C821">
        <f>School_Listing[[#This Row],[System Code]]</f>
        <v>470</v>
      </c>
      <c r="D821">
        <v>110</v>
      </c>
      <c r="E821" t="str">
        <f>School_Listing[[#This Row],[System Code]]&amp;School_Listing[[#This Row],[School Code]]</f>
        <v>470110</v>
      </c>
      <c r="F821" t="s">
        <v>968</v>
      </c>
      <c r="G821">
        <f>School_Listing[[#This Row],[School Code]]</f>
        <v>110</v>
      </c>
    </row>
    <row r="822" spans="1:7" hidden="1" x14ac:dyDescent="0.25">
      <c r="A822">
        <v>470</v>
      </c>
      <c r="B822" t="s">
        <v>928</v>
      </c>
      <c r="C822">
        <f>School_Listing[[#This Row],[System Code]]</f>
        <v>470</v>
      </c>
      <c r="D822">
        <v>115</v>
      </c>
      <c r="E822" t="str">
        <f>School_Listing[[#This Row],[System Code]]&amp;School_Listing[[#This Row],[School Code]]</f>
        <v>470115</v>
      </c>
      <c r="F822" t="s">
        <v>969</v>
      </c>
      <c r="G822">
        <f>School_Listing[[#This Row],[School Code]]</f>
        <v>115</v>
      </c>
    </row>
    <row r="823" spans="1:7" hidden="1" x14ac:dyDescent="0.25">
      <c r="A823">
        <v>470</v>
      </c>
      <c r="B823" t="s">
        <v>928</v>
      </c>
      <c r="C823">
        <f>School_Listing[[#This Row],[System Code]]</f>
        <v>470</v>
      </c>
      <c r="D823">
        <v>120</v>
      </c>
      <c r="E823" t="str">
        <f>School_Listing[[#This Row],[System Code]]&amp;School_Listing[[#This Row],[School Code]]</f>
        <v>470120</v>
      </c>
      <c r="F823" t="s">
        <v>970</v>
      </c>
      <c r="G823">
        <f>School_Listing[[#This Row],[School Code]]</f>
        <v>120</v>
      </c>
    </row>
    <row r="824" spans="1:7" hidden="1" x14ac:dyDescent="0.25">
      <c r="A824">
        <v>470</v>
      </c>
      <c r="B824" t="s">
        <v>928</v>
      </c>
      <c r="C824">
        <f>School_Listing[[#This Row],[System Code]]</f>
        <v>470</v>
      </c>
      <c r="D824">
        <v>126</v>
      </c>
      <c r="E824" t="str">
        <f>School_Listing[[#This Row],[System Code]]&amp;School_Listing[[#This Row],[School Code]]</f>
        <v>470126</v>
      </c>
      <c r="F824" t="s">
        <v>971</v>
      </c>
      <c r="G824">
        <f>School_Listing[[#This Row],[School Code]]</f>
        <v>126</v>
      </c>
    </row>
    <row r="825" spans="1:7" hidden="1" x14ac:dyDescent="0.25">
      <c r="A825">
        <v>470</v>
      </c>
      <c r="B825" t="s">
        <v>928</v>
      </c>
      <c r="C825">
        <f>School_Listing[[#This Row],[System Code]]</f>
        <v>470</v>
      </c>
      <c r="D825">
        <v>124</v>
      </c>
      <c r="E825" t="str">
        <f>School_Listing[[#This Row],[System Code]]&amp;School_Listing[[#This Row],[School Code]]</f>
        <v>470124</v>
      </c>
      <c r="F825" t="s">
        <v>972</v>
      </c>
      <c r="G825">
        <f>School_Listing[[#This Row],[School Code]]</f>
        <v>124</v>
      </c>
    </row>
    <row r="826" spans="1:7" hidden="1" x14ac:dyDescent="0.25">
      <c r="A826">
        <v>470</v>
      </c>
      <c r="B826" t="s">
        <v>928</v>
      </c>
      <c r="C826">
        <f>School_Listing[[#This Row],[System Code]]</f>
        <v>470</v>
      </c>
      <c r="D826">
        <v>355</v>
      </c>
      <c r="E826" t="str">
        <f>School_Listing[[#This Row],[System Code]]&amp;School_Listing[[#This Row],[School Code]]</f>
        <v>470355</v>
      </c>
      <c r="F826" t="s">
        <v>2049</v>
      </c>
      <c r="G826">
        <f>School_Listing[[#This Row],[School Code]]</f>
        <v>355</v>
      </c>
    </row>
    <row r="827" spans="1:7" hidden="1" x14ac:dyDescent="0.25">
      <c r="A827">
        <v>470</v>
      </c>
      <c r="B827" t="s">
        <v>928</v>
      </c>
      <c r="C827">
        <f>School_Listing[[#This Row],[System Code]]</f>
        <v>470</v>
      </c>
      <c r="D827">
        <v>122</v>
      </c>
      <c r="E827" t="str">
        <f>School_Listing[[#This Row],[System Code]]&amp;School_Listing[[#This Row],[School Code]]</f>
        <v>470122</v>
      </c>
      <c r="F827" t="s">
        <v>973</v>
      </c>
      <c r="G827">
        <f>School_Listing[[#This Row],[School Code]]</f>
        <v>122</v>
      </c>
    </row>
    <row r="828" spans="1:7" hidden="1" x14ac:dyDescent="0.25">
      <c r="A828">
        <v>470</v>
      </c>
      <c r="B828" t="s">
        <v>928</v>
      </c>
      <c r="C828">
        <f>School_Listing[[#This Row],[System Code]]</f>
        <v>470</v>
      </c>
      <c r="D828">
        <v>138</v>
      </c>
      <c r="E828" t="str">
        <f>School_Listing[[#This Row],[System Code]]&amp;School_Listing[[#This Row],[School Code]]</f>
        <v>470138</v>
      </c>
      <c r="F828" t="s">
        <v>974</v>
      </c>
      <c r="G828">
        <f>School_Listing[[#This Row],[School Code]]</f>
        <v>138</v>
      </c>
    </row>
    <row r="829" spans="1:7" hidden="1" x14ac:dyDescent="0.25">
      <c r="A829">
        <v>470</v>
      </c>
      <c r="B829" t="s">
        <v>928</v>
      </c>
      <c r="C829">
        <f>School_Listing[[#This Row],[System Code]]</f>
        <v>470</v>
      </c>
      <c r="D829">
        <v>145</v>
      </c>
      <c r="E829" t="str">
        <f>School_Listing[[#This Row],[System Code]]&amp;School_Listing[[#This Row],[School Code]]</f>
        <v>470145</v>
      </c>
      <c r="F829" t="s">
        <v>975</v>
      </c>
      <c r="G829">
        <f>School_Listing[[#This Row],[School Code]]</f>
        <v>145</v>
      </c>
    </row>
    <row r="830" spans="1:7" hidden="1" x14ac:dyDescent="0.25">
      <c r="A830">
        <v>470</v>
      </c>
      <c r="B830" t="s">
        <v>928</v>
      </c>
      <c r="C830">
        <f>School_Listing[[#This Row],[System Code]]</f>
        <v>470</v>
      </c>
      <c r="D830">
        <v>150</v>
      </c>
      <c r="E830" t="str">
        <f>School_Listing[[#This Row],[System Code]]&amp;School_Listing[[#This Row],[School Code]]</f>
        <v>470150</v>
      </c>
      <c r="F830" t="s">
        <v>976</v>
      </c>
      <c r="G830">
        <f>School_Listing[[#This Row],[School Code]]</f>
        <v>150</v>
      </c>
    </row>
    <row r="831" spans="1:7" hidden="1" x14ac:dyDescent="0.25">
      <c r="A831">
        <v>470</v>
      </c>
      <c r="B831" t="s">
        <v>928</v>
      </c>
      <c r="C831">
        <f>School_Listing[[#This Row],[System Code]]</f>
        <v>470</v>
      </c>
      <c r="D831">
        <v>147</v>
      </c>
      <c r="E831" t="str">
        <f>School_Listing[[#This Row],[System Code]]&amp;School_Listing[[#This Row],[School Code]]</f>
        <v>470147</v>
      </c>
      <c r="F831" t="s">
        <v>977</v>
      </c>
      <c r="G831">
        <f>School_Listing[[#This Row],[School Code]]</f>
        <v>147</v>
      </c>
    </row>
    <row r="832" spans="1:7" hidden="1" x14ac:dyDescent="0.25">
      <c r="A832">
        <v>470</v>
      </c>
      <c r="B832" t="s">
        <v>928</v>
      </c>
      <c r="C832">
        <f>School_Listing[[#This Row],[System Code]]</f>
        <v>470</v>
      </c>
      <c r="D832">
        <v>148</v>
      </c>
      <c r="E832" t="str">
        <f>School_Listing[[#This Row],[System Code]]&amp;School_Listing[[#This Row],[School Code]]</f>
        <v>470148</v>
      </c>
      <c r="F832" t="s">
        <v>2050</v>
      </c>
      <c r="G832">
        <f>School_Listing[[#This Row],[School Code]]</f>
        <v>148</v>
      </c>
    </row>
    <row r="833" spans="1:7" hidden="1" x14ac:dyDescent="0.25">
      <c r="A833">
        <v>470</v>
      </c>
      <c r="B833" t="s">
        <v>928</v>
      </c>
      <c r="C833">
        <f>School_Listing[[#This Row],[System Code]]</f>
        <v>470</v>
      </c>
      <c r="D833">
        <v>146</v>
      </c>
      <c r="E833" t="str">
        <f>School_Listing[[#This Row],[System Code]]&amp;School_Listing[[#This Row],[School Code]]</f>
        <v>470146</v>
      </c>
      <c r="F833" t="s">
        <v>2051</v>
      </c>
      <c r="G833">
        <f>School_Listing[[#This Row],[School Code]]</f>
        <v>146</v>
      </c>
    </row>
    <row r="834" spans="1:7" hidden="1" x14ac:dyDescent="0.25">
      <c r="A834">
        <v>470</v>
      </c>
      <c r="B834" t="s">
        <v>928</v>
      </c>
      <c r="C834">
        <f>School_Listing[[#This Row],[System Code]]</f>
        <v>470</v>
      </c>
      <c r="D834">
        <v>149</v>
      </c>
      <c r="E834" t="str">
        <f>School_Listing[[#This Row],[System Code]]&amp;School_Listing[[#This Row],[School Code]]</f>
        <v>470149</v>
      </c>
      <c r="F834" t="s">
        <v>2052</v>
      </c>
      <c r="G834">
        <f>School_Listing[[#This Row],[School Code]]</f>
        <v>149</v>
      </c>
    </row>
    <row r="835" spans="1:7" hidden="1" x14ac:dyDescent="0.25">
      <c r="A835">
        <v>470</v>
      </c>
      <c r="B835" t="s">
        <v>928</v>
      </c>
      <c r="C835">
        <f>School_Listing[[#This Row],[System Code]]</f>
        <v>470</v>
      </c>
      <c r="D835">
        <v>158</v>
      </c>
      <c r="E835" t="str">
        <f>School_Listing[[#This Row],[System Code]]&amp;School_Listing[[#This Row],[School Code]]</f>
        <v>470158</v>
      </c>
      <c r="F835" t="s">
        <v>978</v>
      </c>
      <c r="G835">
        <f>School_Listing[[#This Row],[School Code]]</f>
        <v>158</v>
      </c>
    </row>
    <row r="836" spans="1:7" hidden="1" x14ac:dyDescent="0.25">
      <c r="A836">
        <v>470</v>
      </c>
      <c r="B836" t="s">
        <v>928</v>
      </c>
      <c r="C836">
        <f>School_Listing[[#This Row],[System Code]]</f>
        <v>470</v>
      </c>
      <c r="D836">
        <v>334</v>
      </c>
      <c r="E836" t="str">
        <f>School_Listing[[#This Row],[System Code]]&amp;School_Listing[[#This Row],[School Code]]</f>
        <v>470334</v>
      </c>
      <c r="F836" t="s">
        <v>979</v>
      </c>
      <c r="G836">
        <f>School_Listing[[#This Row],[School Code]]</f>
        <v>334</v>
      </c>
    </row>
    <row r="837" spans="1:7" hidden="1" x14ac:dyDescent="0.25">
      <c r="A837">
        <v>470</v>
      </c>
      <c r="B837" t="s">
        <v>928</v>
      </c>
      <c r="C837">
        <f>School_Listing[[#This Row],[System Code]]</f>
        <v>470</v>
      </c>
      <c r="D837">
        <v>159</v>
      </c>
      <c r="E837" t="str">
        <f>School_Listing[[#This Row],[System Code]]&amp;School_Listing[[#This Row],[School Code]]</f>
        <v>470159</v>
      </c>
      <c r="F837" t="s">
        <v>980</v>
      </c>
      <c r="G837">
        <f>School_Listing[[#This Row],[School Code]]</f>
        <v>159</v>
      </c>
    </row>
    <row r="838" spans="1:7" hidden="1" x14ac:dyDescent="0.25">
      <c r="A838">
        <v>470</v>
      </c>
      <c r="B838" t="s">
        <v>928</v>
      </c>
      <c r="C838">
        <f>School_Listing[[#This Row],[System Code]]</f>
        <v>470</v>
      </c>
      <c r="D838">
        <v>165</v>
      </c>
      <c r="E838" t="str">
        <f>School_Listing[[#This Row],[System Code]]&amp;School_Listing[[#This Row],[School Code]]</f>
        <v>470165</v>
      </c>
      <c r="F838" t="s">
        <v>981</v>
      </c>
      <c r="G838">
        <f>School_Listing[[#This Row],[School Code]]</f>
        <v>165</v>
      </c>
    </row>
    <row r="839" spans="1:7" hidden="1" x14ac:dyDescent="0.25">
      <c r="A839">
        <v>470</v>
      </c>
      <c r="B839" t="s">
        <v>928</v>
      </c>
      <c r="C839">
        <f>School_Listing[[#This Row],[System Code]]</f>
        <v>470</v>
      </c>
      <c r="D839">
        <v>168</v>
      </c>
      <c r="E839" t="str">
        <f>School_Listing[[#This Row],[System Code]]&amp;School_Listing[[#This Row],[School Code]]</f>
        <v>470168</v>
      </c>
      <c r="F839" t="s">
        <v>982</v>
      </c>
      <c r="G839">
        <f>School_Listing[[#This Row],[School Code]]</f>
        <v>168</v>
      </c>
    </row>
    <row r="840" spans="1:7" hidden="1" x14ac:dyDescent="0.25">
      <c r="A840">
        <v>470</v>
      </c>
      <c r="B840" t="s">
        <v>928</v>
      </c>
      <c r="C840">
        <f>School_Listing[[#This Row],[System Code]]</f>
        <v>470</v>
      </c>
      <c r="D840">
        <v>7001</v>
      </c>
      <c r="E840" t="str">
        <f>School_Listing[[#This Row],[System Code]]&amp;School_Listing[[#This Row],[School Code]]</f>
        <v>4707001</v>
      </c>
      <c r="F840" t="s">
        <v>2053</v>
      </c>
      <c r="G840">
        <f>School_Listing[[#This Row],[School Code]]</f>
        <v>7001</v>
      </c>
    </row>
    <row r="841" spans="1:7" hidden="1" x14ac:dyDescent="0.25">
      <c r="A841">
        <v>470</v>
      </c>
      <c r="B841" t="s">
        <v>928</v>
      </c>
      <c r="C841">
        <f>School_Listing[[#This Row],[System Code]]</f>
        <v>470</v>
      </c>
      <c r="D841">
        <v>172</v>
      </c>
      <c r="E841" t="str">
        <f>School_Listing[[#This Row],[System Code]]&amp;School_Listing[[#This Row],[School Code]]</f>
        <v>470172</v>
      </c>
      <c r="F841" t="s">
        <v>983</v>
      </c>
      <c r="G841">
        <f>School_Listing[[#This Row],[School Code]]</f>
        <v>172</v>
      </c>
    </row>
    <row r="842" spans="1:7" hidden="1" x14ac:dyDescent="0.25">
      <c r="A842">
        <v>470</v>
      </c>
      <c r="B842" t="s">
        <v>928</v>
      </c>
      <c r="C842">
        <f>School_Listing[[#This Row],[System Code]]</f>
        <v>470</v>
      </c>
      <c r="D842">
        <v>170</v>
      </c>
      <c r="E842" t="str">
        <f>School_Listing[[#This Row],[System Code]]&amp;School_Listing[[#This Row],[School Code]]</f>
        <v>470170</v>
      </c>
      <c r="F842" t="s">
        <v>984</v>
      </c>
      <c r="G842">
        <f>School_Listing[[#This Row],[School Code]]</f>
        <v>170</v>
      </c>
    </row>
    <row r="843" spans="1:7" hidden="1" x14ac:dyDescent="0.25">
      <c r="A843">
        <v>470</v>
      </c>
      <c r="B843" t="s">
        <v>928</v>
      </c>
      <c r="C843">
        <f>School_Listing[[#This Row],[System Code]]</f>
        <v>470</v>
      </c>
      <c r="D843">
        <v>175</v>
      </c>
      <c r="E843" t="str">
        <f>School_Listing[[#This Row],[System Code]]&amp;School_Listing[[#This Row],[School Code]]</f>
        <v>470175</v>
      </c>
      <c r="F843" t="s">
        <v>985</v>
      </c>
      <c r="G843">
        <f>School_Listing[[#This Row],[School Code]]</f>
        <v>175</v>
      </c>
    </row>
    <row r="844" spans="1:7" hidden="1" x14ac:dyDescent="0.25">
      <c r="A844">
        <v>470</v>
      </c>
      <c r="B844" t="s">
        <v>928</v>
      </c>
      <c r="C844">
        <f>School_Listing[[#This Row],[System Code]]</f>
        <v>470</v>
      </c>
      <c r="D844">
        <v>336</v>
      </c>
      <c r="E844" t="str">
        <f>School_Listing[[#This Row],[System Code]]&amp;School_Listing[[#This Row],[School Code]]</f>
        <v>470336</v>
      </c>
      <c r="F844" t="s">
        <v>986</v>
      </c>
      <c r="G844">
        <f>School_Listing[[#This Row],[School Code]]</f>
        <v>336</v>
      </c>
    </row>
    <row r="845" spans="1:7" hidden="1" x14ac:dyDescent="0.25">
      <c r="A845">
        <v>470</v>
      </c>
      <c r="B845" t="s">
        <v>928</v>
      </c>
      <c r="C845">
        <f>School_Listing[[#This Row],[System Code]]</f>
        <v>470</v>
      </c>
      <c r="D845">
        <v>187</v>
      </c>
      <c r="E845" t="str">
        <f>School_Listing[[#This Row],[System Code]]&amp;School_Listing[[#This Row],[School Code]]</f>
        <v>470187</v>
      </c>
      <c r="F845" t="s">
        <v>987</v>
      </c>
      <c r="G845">
        <f>School_Listing[[#This Row],[School Code]]</f>
        <v>187</v>
      </c>
    </row>
    <row r="846" spans="1:7" hidden="1" x14ac:dyDescent="0.25">
      <c r="A846">
        <v>470</v>
      </c>
      <c r="B846" t="s">
        <v>928</v>
      </c>
      <c r="C846">
        <f>School_Listing[[#This Row],[System Code]]</f>
        <v>470</v>
      </c>
      <c r="D846">
        <v>177</v>
      </c>
      <c r="E846" t="str">
        <f>School_Listing[[#This Row],[System Code]]&amp;School_Listing[[#This Row],[School Code]]</f>
        <v>470177</v>
      </c>
      <c r="F846" t="s">
        <v>193</v>
      </c>
      <c r="G846">
        <f>School_Listing[[#This Row],[School Code]]</f>
        <v>177</v>
      </c>
    </row>
    <row r="847" spans="1:7" hidden="1" x14ac:dyDescent="0.25">
      <c r="A847">
        <v>470</v>
      </c>
      <c r="B847" t="s">
        <v>928</v>
      </c>
      <c r="C847">
        <f>School_Listing[[#This Row],[System Code]]</f>
        <v>470</v>
      </c>
      <c r="D847">
        <v>202</v>
      </c>
      <c r="E847" t="str">
        <f>School_Listing[[#This Row],[System Code]]&amp;School_Listing[[#This Row],[School Code]]</f>
        <v>470202</v>
      </c>
      <c r="F847" t="s">
        <v>988</v>
      </c>
      <c r="G847">
        <f>School_Listing[[#This Row],[School Code]]</f>
        <v>202</v>
      </c>
    </row>
    <row r="848" spans="1:7" hidden="1" x14ac:dyDescent="0.25">
      <c r="A848">
        <v>470</v>
      </c>
      <c r="B848" t="s">
        <v>928</v>
      </c>
      <c r="C848">
        <f>School_Listing[[#This Row],[System Code]]</f>
        <v>470</v>
      </c>
      <c r="D848">
        <v>207</v>
      </c>
      <c r="E848" t="str">
        <f>School_Listing[[#This Row],[System Code]]&amp;School_Listing[[#This Row],[School Code]]</f>
        <v>470207</v>
      </c>
      <c r="F848" t="s">
        <v>989</v>
      </c>
      <c r="G848">
        <f>School_Listing[[#This Row],[School Code]]</f>
        <v>207</v>
      </c>
    </row>
    <row r="849" spans="1:7" hidden="1" x14ac:dyDescent="0.25">
      <c r="A849">
        <v>470</v>
      </c>
      <c r="B849" t="s">
        <v>928</v>
      </c>
      <c r="C849">
        <f>School_Listing[[#This Row],[System Code]]</f>
        <v>470</v>
      </c>
      <c r="D849">
        <v>180</v>
      </c>
      <c r="E849" t="str">
        <f>School_Listing[[#This Row],[System Code]]&amp;School_Listing[[#This Row],[School Code]]</f>
        <v>470180</v>
      </c>
      <c r="F849" t="s">
        <v>990</v>
      </c>
      <c r="G849">
        <f>School_Listing[[#This Row],[School Code]]</f>
        <v>180</v>
      </c>
    </row>
    <row r="850" spans="1:7" hidden="1" x14ac:dyDescent="0.25">
      <c r="A850">
        <v>470</v>
      </c>
      <c r="B850" t="s">
        <v>928</v>
      </c>
      <c r="C850">
        <f>School_Listing[[#This Row],[System Code]]</f>
        <v>470</v>
      </c>
      <c r="D850">
        <v>185</v>
      </c>
      <c r="E850" t="str">
        <f>School_Listing[[#This Row],[System Code]]&amp;School_Listing[[#This Row],[School Code]]</f>
        <v>470185</v>
      </c>
      <c r="F850" t="s">
        <v>991</v>
      </c>
      <c r="G850">
        <f>School_Listing[[#This Row],[School Code]]</f>
        <v>185</v>
      </c>
    </row>
    <row r="851" spans="1:7" hidden="1" x14ac:dyDescent="0.25">
      <c r="A851">
        <v>470</v>
      </c>
      <c r="B851" t="s">
        <v>928</v>
      </c>
      <c r="C851">
        <f>School_Listing[[#This Row],[System Code]]</f>
        <v>470</v>
      </c>
      <c r="D851">
        <v>182</v>
      </c>
      <c r="E851" t="str">
        <f>School_Listing[[#This Row],[System Code]]&amp;School_Listing[[#This Row],[School Code]]</f>
        <v>470182</v>
      </c>
      <c r="F851" t="s">
        <v>992</v>
      </c>
      <c r="G851">
        <f>School_Listing[[#This Row],[School Code]]</f>
        <v>182</v>
      </c>
    </row>
    <row r="852" spans="1:7" hidden="1" x14ac:dyDescent="0.25">
      <c r="A852">
        <v>470</v>
      </c>
      <c r="B852" t="s">
        <v>928</v>
      </c>
      <c r="C852">
        <f>School_Listing[[#This Row],[System Code]]</f>
        <v>470</v>
      </c>
      <c r="D852">
        <v>8</v>
      </c>
      <c r="E852" t="str">
        <f>School_Listing[[#This Row],[System Code]]&amp;School_Listing[[#This Row],[School Code]]</f>
        <v>4708</v>
      </c>
      <c r="F852" t="s">
        <v>993</v>
      </c>
      <c r="G852">
        <f>School_Listing[[#This Row],[School Code]]</f>
        <v>8</v>
      </c>
    </row>
    <row r="853" spans="1:7" hidden="1" x14ac:dyDescent="0.25">
      <c r="A853">
        <v>470</v>
      </c>
      <c r="B853" t="s">
        <v>928</v>
      </c>
      <c r="C853">
        <f>School_Listing[[#This Row],[System Code]]</f>
        <v>470</v>
      </c>
      <c r="D853">
        <v>212</v>
      </c>
      <c r="E853" t="str">
        <f>School_Listing[[#This Row],[System Code]]&amp;School_Listing[[#This Row],[School Code]]</f>
        <v>470212</v>
      </c>
      <c r="F853" t="s">
        <v>994</v>
      </c>
      <c r="G853">
        <f>School_Listing[[#This Row],[School Code]]</f>
        <v>212</v>
      </c>
    </row>
    <row r="854" spans="1:7" hidden="1" x14ac:dyDescent="0.25">
      <c r="A854">
        <v>470</v>
      </c>
      <c r="B854" t="s">
        <v>928</v>
      </c>
      <c r="C854">
        <f>School_Listing[[#This Row],[System Code]]</f>
        <v>470</v>
      </c>
      <c r="D854">
        <v>195</v>
      </c>
      <c r="E854" t="str">
        <f>School_Listing[[#This Row],[System Code]]&amp;School_Listing[[#This Row],[School Code]]</f>
        <v>470195</v>
      </c>
      <c r="F854" t="s">
        <v>995</v>
      </c>
      <c r="G854">
        <f>School_Listing[[#This Row],[School Code]]</f>
        <v>195</v>
      </c>
    </row>
    <row r="855" spans="1:7" hidden="1" x14ac:dyDescent="0.25">
      <c r="A855">
        <v>470</v>
      </c>
      <c r="B855" t="s">
        <v>928</v>
      </c>
      <c r="C855">
        <f>School_Listing[[#This Row],[System Code]]</f>
        <v>470</v>
      </c>
      <c r="D855">
        <v>235</v>
      </c>
      <c r="E855" t="str">
        <f>School_Listing[[#This Row],[System Code]]&amp;School_Listing[[#This Row],[School Code]]</f>
        <v>470235</v>
      </c>
      <c r="F855" t="s">
        <v>996</v>
      </c>
      <c r="G855">
        <f>School_Listing[[#This Row],[School Code]]</f>
        <v>235</v>
      </c>
    </row>
    <row r="856" spans="1:7" hidden="1" x14ac:dyDescent="0.25">
      <c r="A856">
        <v>470</v>
      </c>
      <c r="B856" t="s">
        <v>928</v>
      </c>
      <c r="C856">
        <f>School_Listing[[#This Row],[System Code]]</f>
        <v>470</v>
      </c>
      <c r="D856">
        <v>245</v>
      </c>
      <c r="E856" t="str">
        <f>School_Listing[[#This Row],[System Code]]&amp;School_Listing[[#This Row],[School Code]]</f>
        <v>470245</v>
      </c>
      <c r="F856" t="s">
        <v>2054</v>
      </c>
      <c r="G856">
        <f>School_Listing[[#This Row],[School Code]]</f>
        <v>245</v>
      </c>
    </row>
    <row r="857" spans="1:7" hidden="1" x14ac:dyDescent="0.25">
      <c r="A857">
        <v>470</v>
      </c>
      <c r="B857" t="s">
        <v>928</v>
      </c>
      <c r="C857">
        <f>School_Listing[[#This Row],[System Code]]</f>
        <v>470</v>
      </c>
      <c r="D857">
        <v>250</v>
      </c>
      <c r="E857" t="str">
        <f>School_Listing[[#This Row],[System Code]]&amp;School_Listing[[#This Row],[School Code]]</f>
        <v>470250</v>
      </c>
      <c r="F857" t="s">
        <v>997</v>
      </c>
      <c r="G857">
        <f>School_Listing[[#This Row],[School Code]]</f>
        <v>250</v>
      </c>
    </row>
    <row r="858" spans="1:7" hidden="1" x14ac:dyDescent="0.25">
      <c r="A858">
        <v>470</v>
      </c>
      <c r="B858" t="s">
        <v>928</v>
      </c>
      <c r="C858">
        <f>School_Listing[[#This Row],[System Code]]</f>
        <v>470</v>
      </c>
      <c r="D858">
        <v>255</v>
      </c>
      <c r="E858" t="str">
        <f>School_Listing[[#This Row],[System Code]]&amp;School_Listing[[#This Row],[School Code]]</f>
        <v>470255</v>
      </c>
      <c r="F858" t="s">
        <v>998</v>
      </c>
      <c r="G858">
        <f>School_Listing[[#This Row],[School Code]]</f>
        <v>255</v>
      </c>
    </row>
    <row r="859" spans="1:7" hidden="1" x14ac:dyDescent="0.25">
      <c r="A859">
        <v>470</v>
      </c>
      <c r="B859" t="s">
        <v>928</v>
      </c>
      <c r="C859">
        <f>School_Listing[[#This Row],[System Code]]</f>
        <v>470</v>
      </c>
      <c r="D859">
        <v>260</v>
      </c>
      <c r="E859" t="str">
        <f>School_Listing[[#This Row],[System Code]]&amp;School_Listing[[#This Row],[School Code]]</f>
        <v>470260</v>
      </c>
      <c r="F859" t="s">
        <v>999</v>
      </c>
      <c r="G859">
        <f>School_Listing[[#This Row],[School Code]]</f>
        <v>260</v>
      </c>
    </row>
    <row r="860" spans="1:7" hidden="1" x14ac:dyDescent="0.25">
      <c r="A860">
        <v>470</v>
      </c>
      <c r="B860" t="s">
        <v>928</v>
      </c>
      <c r="C860">
        <f>School_Listing[[#This Row],[System Code]]</f>
        <v>470</v>
      </c>
      <c r="D860">
        <v>65</v>
      </c>
      <c r="E860" t="str">
        <f>School_Listing[[#This Row],[System Code]]&amp;School_Listing[[#This Row],[School Code]]</f>
        <v>47065</v>
      </c>
      <c r="F860" t="s">
        <v>1000</v>
      </c>
      <c r="G860">
        <f>School_Listing[[#This Row],[School Code]]</f>
        <v>65</v>
      </c>
    </row>
    <row r="861" spans="1:7" hidden="1" x14ac:dyDescent="0.25">
      <c r="A861">
        <v>470</v>
      </c>
      <c r="B861" t="s">
        <v>928</v>
      </c>
      <c r="C861">
        <f>School_Listing[[#This Row],[System Code]]</f>
        <v>470</v>
      </c>
      <c r="D861">
        <v>67</v>
      </c>
      <c r="E861" t="str">
        <f>School_Listing[[#This Row],[System Code]]&amp;School_Listing[[#This Row],[School Code]]</f>
        <v>47067</v>
      </c>
      <c r="F861" t="s">
        <v>1001</v>
      </c>
      <c r="G861">
        <f>School_Listing[[#This Row],[School Code]]</f>
        <v>67</v>
      </c>
    </row>
    <row r="862" spans="1:7" hidden="1" x14ac:dyDescent="0.25">
      <c r="A862">
        <v>470</v>
      </c>
      <c r="B862" t="s">
        <v>928</v>
      </c>
      <c r="C862">
        <f>School_Listing[[#This Row],[System Code]]</f>
        <v>470</v>
      </c>
      <c r="D862">
        <v>265</v>
      </c>
      <c r="E862" t="str">
        <f>School_Listing[[#This Row],[System Code]]&amp;School_Listing[[#This Row],[School Code]]</f>
        <v>470265</v>
      </c>
      <c r="F862" t="s">
        <v>1002</v>
      </c>
      <c r="G862">
        <f>School_Listing[[#This Row],[School Code]]</f>
        <v>265</v>
      </c>
    </row>
    <row r="863" spans="1:7" hidden="1" x14ac:dyDescent="0.25">
      <c r="A863">
        <v>470</v>
      </c>
      <c r="B863" t="s">
        <v>928</v>
      </c>
      <c r="C863">
        <f>School_Listing[[#This Row],[System Code]]</f>
        <v>470</v>
      </c>
      <c r="D863">
        <v>280</v>
      </c>
      <c r="E863" t="str">
        <f>School_Listing[[#This Row],[System Code]]&amp;School_Listing[[#This Row],[School Code]]</f>
        <v>470280</v>
      </c>
      <c r="F863" t="s">
        <v>684</v>
      </c>
      <c r="G863">
        <f>School_Listing[[#This Row],[School Code]]</f>
        <v>280</v>
      </c>
    </row>
    <row r="864" spans="1:7" hidden="1" x14ac:dyDescent="0.25">
      <c r="A864">
        <v>470</v>
      </c>
      <c r="B864" t="s">
        <v>928</v>
      </c>
      <c r="C864">
        <f>School_Listing[[#This Row],[System Code]]</f>
        <v>470</v>
      </c>
      <c r="D864">
        <v>285</v>
      </c>
      <c r="E864" t="str">
        <f>School_Listing[[#This Row],[System Code]]&amp;School_Listing[[#This Row],[School Code]]</f>
        <v>470285</v>
      </c>
      <c r="F864" t="s">
        <v>1003</v>
      </c>
      <c r="G864">
        <f>School_Listing[[#This Row],[School Code]]</f>
        <v>285</v>
      </c>
    </row>
    <row r="865" spans="1:7" hidden="1" x14ac:dyDescent="0.25">
      <c r="A865">
        <v>470</v>
      </c>
      <c r="B865" t="s">
        <v>928</v>
      </c>
      <c r="C865">
        <f>School_Listing[[#This Row],[System Code]]</f>
        <v>470</v>
      </c>
      <c r="D865">
        <v>210</v>
      </c>
      <c r="E865" t="str">
        <f>School_Listing[[#This Row],[System Code]]&amp;School_Listing[[#This Row],[School Code]]</f>
        <v>470210</v>
      </c>
      <c r="F865" t="s">
        <v>1004</v>
      </c>
      <c r="G865">
        <f>School_Listing[[#This Row],[School Code]]</f>
        <v>210</v>
      </c>
    </row>
    <row r="866" spans="1:7" hidden="1" x14ac:dyDescent="0.25">
      <c r="A866">
        <v>470</v>
      </c>
      <c r="B866" t="s">
        <v>928</v>
      </c>
      <c r="C866">
        <f>School_Listing[[#This Row],[System Code]]</f>
        <v>470</v>
      </c>
      <c r="D866">
        <v>295</v>
      </c>
      <c r="E866" t="str">
        <f>School_Listing[[#This Row],[System Code]]&amp;School_Listing[[#This Row],[School Code]]</f>
        <v>470295</v>
      </c>
      <c r="F866" t="s">
        <v>1005</v>
      </c>
      <c r="G866">
        <f>School_Listing[[#This Row],[School Code]]</f>
        <v>295</v>
      </c>
    </row>
    <row r="867" spans="1:7" hidden="1" x14ac:dyDescent="0.25">
      <c r="A867">
        <v>470</v>
      </c>
      <c r="B867" t="s">
        <v>928</v>
      </c>
      <c r="C867">
        <f>School_Listing[[#This Row],[System Code]]</f>
        <v>470</v>
      </c>
      <c r="D867">
        <v>300</v>
      </c>
      <c r="E867" t="str">
        <f>School_Listing[[#This Row],[System Code]]&amp;School_Listing[[#This Row],[School Code]]</f>
        <v>470300</v>
      </c>
      <c r="F867" t="s">
        <v>1006</v>
      </c>
      <c r="G867">
        <f>School_Listing[[#This Row],[School Code]]</f>
        <v>300</v>
      </c>
    </row>
    <row r="868" spans="1:7" hidden="1" x14ac:dyDescent="0.25">
      <c r="A868">
        <v>470</v>
      </c>
      <c r="B868" t="s">
        <v>928</v>
      </c>
      <c r="C868">
        <f>School_Listing[[#This Row],[System Code]]</f>
        <v>470</v>
      </c>
      <c r="D868">
        <v>305</v>
      </c>
      <c r="E868" t="str">
        <f>School_Listing[[#This Row],[System Code]]&amp;School_Listing[[#This Row],[School Code]]</f>
        <v>470305</v>
      </c>
      <c r="F868" t="s">
        <v>1007</v>
      </c>
      <c r="G868">
        <f>School_Listing[[#This Row],[School Code]]</f>
        <v>305</v>
      </c>
    </row>
    <row r="869" spans="1:7" hidden="1" x14ac:dyDescent="0.25">
      <c r="A869">
        <v>470</v>
      </c>
      <c r="B869" t="s">
        <v>928</v>
      </c>
      <c r="C869">
        <f>School_Listing[[#This Row],[System Code]]</f>
        <v>470</v>
      </c>
      <c r="D869">
        <v>310</v>
      </c>
      <c r="E869" t="str">
        <f>School_Listing[[#This Row],[System Code]]&amp;School_Listing[[#This Row],[School Code]]</f>
        <v>470310</v>
      </c>
      <c r="F869" t="s">
        <v>1008</v>
      </c>
      <c r="G869">
        <f>School_Listing[[#This Row],[School Code]]</f>
        <v>310</v>
      </c>
    </row>
    <row r="870" spans="1:7" hidden="1" x14ac:dyDescent="0.25">
      <c r="A870">
        <v>470</v>
      </c>
      <c r="B870" t="s">
        <v>928</v>
      </c>
      <c r="C870">
        <f>School_Listing[[#This Row],[System Code]]</f>
        <v>470</v>
      </c>
      <c r="D870">
        <v>313</v>
      </c>
      <c r="E870" t="str">
        <f>School_Listing[[#This Row],[System Code]]&amp;School_Listing[[#This Row],[School Code]]</f>
        <v>470313</v>
      </c>
      <c r="F870" t="s">
        <v>1009</v>
      </c>
      <c r="G870">
        <f>School_Listing[[#This Row],[School Code]]</f>
        <v>313</v>
      </c>
    </row>
    <row r="871" spans="1:7" hidden="1" x14ac:dyDescent="0.25">
      <c r="A871">
        <v>470</v>
      </c>
      <c r="B871" t="s">
        <v>928</v>
      </c>
      <c r="C871">
        <f>School_Listing[[#This Row],[System Code]]</f>
        <v>470</v>
      </c>
      <c r="D871">
        <v>315</v>
      </c>
      <c r="E871" t="str">
        <f>School_Listing[[#This Row],[System Code]]&amp;School_Listing[[#This Row],[School Code]]</f>
        <v>470315</v>
      </c>
      <c r="F871" t="s">
        <v>1010</v>
      </c>
      <c r="G871">
        <f>School_Listing[[#This Row],[School Code]]</f>
        <v>315</v>
      </c>
    </row>
    <row r="872" spans="1:7" hidden="1" x14ac:dyDescent="0.25">
      <c r="A872">
        <v>470</v>
      </c>
      <c r="B872" t="s">
        <v>928</v>
      </c>
      <c r="C872">
        <f>School_Listing[[#This Row],[System Code]]</f>
        <v>470</v>
      </c>
      <c r="D872">
        <v>320</v>
      </c>
      <c r="E872" t="str">
        <f>School_Listing[[#This Row],[System Code]]&amp;School_Listing[[#This Row],[School Code]]</f>
        <v>470320</v>
      </c>
      <c r="F872" t="s">
        <v>1011</v>
      </c>
      <c r="G872">
        <f>School_Listing[[#This Row],[School Code]]</f>
        <v>320</v>
      </c>
    </row>
    <row r="873" spans="1:7" hidden="1" x14ac:dyDescent="0.25">
      <c r="A873">
        <v>480</v>
      </c>
      <c r="B873" t="s">
        <v>1012</v>
      </c>
      <c r="C873">
        <f>School_Listing[[#This Row],[System Code]]</f>
        <v>480</v>
      </c>
      <c r="D873">
        <v>5</v>
      </c>
      <c r="E873" t="str">
        <f>School_Listing[[#This Row],[System Code]]&amp;School_Listing[[#This Row],[School Code]]</f>
        <v>4805</v>
      </c>
      <c r="F873" t="s">
        <v>1013</v>
      </c>
      <c r="G873">
        <f>School_Listing[[#This Row],[School Code]]</f>
        <v>5</v>
      </c>
    </row>
    <row r="874" spans="1:7" hidden="1" x14ac:dyDescent="0.25">
      <c r="A874">
        <v>480</v>
      </c>
      <c r="B874" t="s">
        <v>1012</v>
      </c>
      <c r="C874">
        <f>School_Listing[[#This Row],[System Code]]</f>
        <v>480</v>
      </c>
      <c r="D874">
        <v>10</v>
      </c>
      <c r="E874" t="str">
        <f>School_Listing[[#This Row],[System Code]]&amp;School_Listing[[#This Row],[School Code]]</f>
        <v>48010</v>
      </c>
      <c r="F874" t="s">
        <v>1014</v>
      </c>
      <c r="G874">
        <f>School_Listing[[#This Row],[School Code]]</f>
        <v>10</v>
      </c>
    </row>
    <row r="875" spans="1:7" hidden="1" x14ac:dyDescent="0.25">
      <c r="A875">
        <v>480</v>
      </c>
      <c r="B875" t="s">
        <v>1012</v>
      </c>
      <c r="C875">
        <f>School_Listing[[#This Row],[System Code]]</f>
        <v>480</v>
      </c>
      <c r="D875">
        <v>15</v>
      </c>
      <c r="E875" t="str">
        <f>School_Listing[[#This Row],[System Code]]&amp;School_Listing[[#This Row],[School Code]]</f>
        <v>48015</v>
      </c>
      <c r="F875" t="s">
        <v>1015</v>
      </c>
      <c r="G875">
        <f>School_Listing[[#This Row],[School Code]]</f>
        <v>15</v>
      </c>
    </row>
    <row r="876" spans="1:7" hidden="1" x14ac:dyDescent="0.25">
      <c r="A876">
        <v>490</v>
      </c>
      <c r="B876" t="s">
        <v>1016</v>
      </c>
      <c r="C876">
        <f>School_Listing[[#This Row],[System Code]]</f>
        <v>490</v>
      </c>
      <c r="D876">
        <v>20</v>
      </c>
      <c r="E876" t="str">
        <f>School_Listing[[#This Row],[System Code]]&amp;School_Listing[[#This Row],[School Code]]</f>
        <v>49020</v>
      </c>
      <c r="F876" t="s">
        <v>1017</v>
      </c>
      <c r="G876">
        <f>School_Listing[[#This Row],[School Code]]</f>
        <v>20</v>
      </c>
    </row>
    <row r="877" spans="1:7" hidden="1" x14ac:dyDescent="0.25">
      <c r="A877">
        <v>490</v>
      </c>
      <c r="B877" t="s">
        <v>1016</v>
      </c>
      <c r="C877">
        <f>School_Listing[[#This Row],[System Code]]</f>
        <v>490</v>
      </c>
      <c r="D877">
        <v>23</v>
      </c>
      <c r="E877" t="str">
        <f>School_Listing[[#This Row],[System Code]]&amp;School_Listing[[#This Row],[School Code]]</f>
        <v>49023</v>
      </c>
      <c r="F877" t="s">
        <v>969</v>
      </c>
      <c r="G877">
        <f>School_Listing[[#This Row],[School Code]]</f>
        <v>23</v>
      </c>
    </row>
    <row r="878" spans="1:7" hidden="1" x14ac:dyDescent="0.25">
      <c r="A878">
        <v>490</v>
      </c>
      <c r="B878" t="s">
        <v>1016</v>
      </c>
      <c r="C878">
        <f>School_Listing[[#This Row],[System Code]]</f>
        <v>490</v>
      </c>
      <c r="D878">
        <v>24</v>
      </c>
      <c r="E878" t="str">
        <f>School_Listing[[#This Row],[System Code]]&amp;School_Listing[[#This Row],[School Code]]</f>
        <v>49024</v>
      </c>
      <c r="F878" t="s">
        <v>1018</v>
      </c>
      <c r="G878">
        <f>School_Listing[[#This Row],[School Code]]</f>
        <v>24</v>
      </c>
    </row>
    <row r="879" spans="1:7" hidden="1" x14ac:dyDescent="0.25">
      <c r="A879">
        <v>490</v>
      </c>
      <c r="B879" t="s">
        <v>1016</v>
      </c>
      <c r="C879">
        <f>School_Listing[[#This Row],[System Code]]</f>
        <v>490</v>
      </c>
      <c r="D879">
        <v>55</v>
      </c>
      <c r="E879" t="str">
        <f>School_Listing[[#This Row],[System Code]]&amp;School_Listing[[#This Row],[School Code]]</f>
        <v>49055</v>
      </c>
      <c r="F879" t="s">
        <v>1019</v>
      </c>
      <c r="G879">
        <f>School_Listing[[#This Row],[School Code]]</f>
        <v>55</v>
      </c>
    </row>
    <row r="880" spans="1:7" hidden="1" x14ac:dyDescent="0.25">
      <c r="A880">
        <v>490</v>
      </c>
      <c r="B880" t="s">
        <v>1016</v>
      </c>
      <c r="C880">
        <f>School_Listing[[#This Row],[System Code]]</f>
        <v>490</v>
      </c>
      <c r="D880">
        <v>40</v>
      </c>
      <c r="E880" t="str">
        <f>School_Listing[[#This Row],[System Code]]&amp;School_Listing[[#This Row],[School Code]]</f>
        <v>49040</v>
      </c>
      <c r="F880" t="s">
        <v>1020</v>
      </c>
      <c r="G880">
        <f>School_Listing[[#This Row],[School Code]]</f>
        <v>40</v>
      </c>
    </row>
    <row r="881" spans="1:7" hidden="1" x14ac:dyDescent="0.25">
      <c r="A881">
        <v>490</v>
      </c>
      <c r="B881" t="s">
        <v>1016</v>
      </c>
      <c r="C881">
        <f>School_Listing[[#This Row],[System Code]]</f>
        <v>490</v>
      </c>
      <c r="D881">
        <v>25</v>
      </c>
      <c r="E881" t="str">
        <f>School_Listing[[#This Row],[System Code]]&amp;School_Listing[[#This Row],[School Code]]</f>
        <v>49025</v>
      </c>
      <c r="F881" t="s">
        <v>1021</v>
      </c>
      <c r="G881">
        <f>School_Listing[[#This Row],[School Code]]</f>
        <v>25</v>
      </c>
    </row>
    <row r="882" spans="1:7" hidden="1" x14ac:dyDescent="0.25">
      <c r="A882">
        <v>490</v>
      </c>
      <c r="B882" t="s">
        <v>1016</v>
      </c>
      <c r="C882">
        <f>School_Listing[[#This Row],[System Code]]</f>
        <v>490</v>
      </c>
      <c r="D882">
        <v>50</v>
      </c>
      <c r="E882" t="str">
        <f>School_Listing[[#This Row],[System Code]]&amp;School_Listing[[#This Row],[School Code]]</f>
        <v>49050</v>
      </c>
      <c r="F882" t="s">
        <v>1022</v>
      </c>
      <c r="G882">
        <f>School_Listing[[#This Row],[School Code]]</f>
        <v>50</v>
      </c>
    </row>
    <row r="883" spans="1:7" hidden="1" x14ac:dyDescent="0.25">
      <c r="A883">
        <v>500</v>
      </c>
      <c r="B883" t="s">
        <v>1023</v>
      </c>
      <c r="C883">
        <f>School_Listing[[#This Row],[System Code]]</f>
        <v>500</v>
      </c>
      <c r="D883">
        <v>15</v>
      </c>
      <c r="E883" t="str">
        <f>School_Listing[[#This Row],[System Code]]&amp;School_Listing[[#This Row],[School Code]]</f>
        <v>50015</v>
      </c>
      <c r="F883" t="s">
        <v>1024</v>
      </c>
      <c r="G883">
        <f>School_Listing[[#This Row],[School Code]]</f>
        <v>15</v>
      </c>
    </row>
    <row r="884" spans="1:7" hidden="1" x14ac:dyDescent="0.25">
      <c r="A884">
        <v>500</v>
      </c>
      <c r="B884" t="s">
        <v>1023</v>
      </c>
      <c r="C884">
        <f>School_Listing[[#This Row],[System Code]]</f>
        <v>500</v>
      </c>
      <c r="D884">
        <v>13</v>
      </c>
      <c r="E884" t="str">
        <f>School_Listing[[#This Row],[System Code]]&amp;School_Listing[[#This Row],[School Code]]</f>
        <v>50013</v>
      </c>
      <c r="F884" t="s">
        <v>1025</v>
      </c>
      <c r="G884">
        <f>School_Listing[[#This Row],[School Code]]</f>
        <v>13</v>
      </c>
    </row>
    <row r="885" spans="1:7" hidden="1" x14ac:dyDescent="0.25">
      <c r="A885">
        <v>500</v>
      </c>
      <c r="B885" t="s">
        <v>1023</v>
      </c>
      <c r="C885">
        <f>School_Listing[[#This Row],[System Code]]</f>
        <v>500</v>
      </c>
      <c r="D885">
        <v>20</v>
      </c>
      <c r="E885" t="str">
        <f>School_Listing[[#This Row],[System Code]]&amp;School_Listing[[#This Row],[School Code]]</f>
        <v>50020</v>
      </c>
      <c r="F885" t="s">
        <v>1026</v>
      </c>
      <c r="G885">
        <f>School_Listing[[#This Row],[School Code]]</f>
        <v>20</v>
      </c>
    </row>
    <row r="886" spans="1:7" hidden="1" x14ac:dyDescent="0.25">
      <c r="A886">
        <v>500</v>
      </c>
      <c r="B886" t="s">
        <v>1023</v>
      </c>
      <c r="C886">
        <f>School_Listing[[#This Row],[System Code]]</f>
        <v>500</v>
      </c>
      <c r="D886">
        <v>30</v>
      </c>
      <c r="E886" t="str">
        <f>School_Listing[[#This Row],[System Code]]&amp;School_Listing[[#This Row],[School Code]]</f>
        <v>50030</v>
      </c>
      <c r="F886" t="s">
        <v>1027</v>
      </c>
      <c r="G886">
        <f>School_Listing[[#This Row],[School Code]]</f>
        <v>30</v>
      </c>
    </row>
    <row r="887" spans="1:7" hidden="1" x14ac:dyDescent="0.25">
      <c r="A887">
        <v>500</v>
      </c>
      <c r="B887" t="s">
        <v>1023</v>
      </c>
      <c r="C887">
        <f>School_Listing[[#This Row],[System Code]]</f>
        <v>500</v>
      </c>
      <c r="D887">
        <v>40</v>
      </c>
      <c r="E887" t="str">
        <f>School_Listing[[#This Row],[System Code]]&amp;School_Listing[[#This Row],[School Code]]</f>
        <v>50040</v>
      </c>
      <c r="F887" t="s">
        <v>1028</v>
      </c>
      <c r="G887">
        <f>School_Listing[[#This Row],[School Code]]</f>
        <v>40</v>
      </c>
    </row>
    <row r="888" spans="1:7" hidden="1" x14ac:dyDescent="0.25">
      <c r="A888">
        <v>500</v>
      </c>
      <c r="B888" t="s">
        <v>1023</v>
      </c>
      <c r="C888">
        <f>School_Listing[[#This Row],[System Code]]</f>
        <v>500</v>
      </c>
      <c r="D888">
        <v>36</v>
      </c>
      <c r="E888" t="str">
        <f>School_Listing[[#This Row],[System Code]]&amp;School_Listing[[#This Row],[School Code]]</f>
        <v>50036</v>
      </c>
      <c r="F888" t="s">
        <v>1029</v>
      </c>
      <c r="G888">
        <f>School_Listing[[#This Row],[School Code]]</f>
        <v>36</v>
      </c>
    </row>
    <row r="889" spans="1:7" hidden="1" x14ac:dyDescent="0.25">
      <c r="A889">
        <v>500</v>
      </c>
      <c r="B889" t="s">
        <v>1023</v>
      </c>
      <c r="C889">
        <f>School_Listing[[#This Row],[System Code]]</f>
        <v>500</v>
      </c>
      <c r="D889">
        <v>45</v>
      </c>
      <c r="E889" t="str">
        <f>School_Listing[[#This Row],[System Code]]&amp;School_Listing[[#This Row],[School Code]]</f>
        <v>50045</v>
      </c>
      <c r="F889" t="s">
        <v>1030</v>
      </c>
      <c r="G889">
        <f>School_Listing[[#This Row],[School Code]]</f>
        <v>45</v>
      </c>
    </row>
    <row r="890" spans="1:7" hidden="1" x14ac:dyDescent="0.25">
      <c r="A890">
        <v>500</v>
      </c>
      <c r="B890" t="s">
        <v>1023</v>
      </c>
      <c r="C890">
        <f>School_Listing[[#This Row],[System Code]]</f>
        <v>500</v>
      </c>
      <c r="D890">
        <v>50</v>
      </c>
      <c r="E890" t="str">
        <f>School_Listing[[#This Row],[System Code]]&amp;School_Listing[[#This Row],[School Code]]</f>
        <v>50050</v>
      </c>
      <c r="F890" t="s">
        <v>1031</v>
      </c>
      <c r="G890">
        <f>School_Listing[[#This Row],[School Code]]</f>
        <v>50</v>
      </c>
    </row>
    <row r="891" spans="1:7" hidden="1" x14ac:dyDescent="0.25">
      <c r="A891">
        <v>500</v>
      </c>
      <c r="B891" t="s">
        <v>1023</v>
      </c>
      <c r="C891">
        <f>School_Listing[[#This Row],[System Code]]</f>
        <v>500</v>
      </c>
      <c r="D891">
        <v>65</v>
      </c>
      <c r="E891" t="str">
        <f>School_Listing[[#This Row],[System Code]]&amp;School_Listing[[#This Row],[School Code]]</f>
        <v>50065</v>
      </c>
      <c r="F891" t="s">
        <v>1032</v>
      </c>
      <c r="G891">
        <f>School_Listing[[#This Row],[School Code]]</f>
        <v>65</v>
      </c>
    </row>
    <row r="892" spans="1:7" hidden="1" x14ac:dyDescent="0.25">
      <c r="A892">
        <v>500</v>
      </c>
      <c r="B892" t="s">
        <v>1023</v>
      </c>
      <c r="C892">
        <f>School_Listing[[#This Row],[System Code]]</f>
        <v>500</v>
      </c>
      <c r="D892">
        <v>70</v>
      </c>
      <c r="E892" t="str">
        <f>School_Listing[[#This Row],[System Code]]&amp;School_Listing[[#This Row],[School Code]]</f>
        <v>50070</v>
      </c>
      <c r="F892" t="s">
        <v>1033</v>
      </c>
      <c r="G892">
        <f>School_Listing[[#This Row],[School Code]]</f>
        <v>70</v>
      </c>
    </row>
    <row r="893" spans="1:7" hidden="1" x14ac:dyDescent="0.25">
      <c r="A893">
        <v>500</v>
      </c>
      <c r="B893" t="s">
        <v>1023</v>
      </c>
      <c r="C893">
        <f>School_Listing[[#This Row],[System Code]]</f>
        <v>500</v>
      </c>
      <c r="D893">
        <v>77</v>
      </c>
      <c r="E893" t="str">
        <f>School_Listing[[#This Row],[System Code]]&amp;School_Listing[[#This Row],[School Code]]</f>
        <v>50077</v>
      </c>
      <c r="F893" t="s">
        <v>2055</v>
      </c>
      <c r="G893">
        <f>School_Listing[[#This Row],[School Code]]</f>
        <v>77</v>
      </c>
    </row>
    <row r="894" spans="1:7" hidden="1" x14ac:dyDescent="0.25">
      <c r="A894">
        <v>500</v>
      </c>
      <c r="B894" t="s">
        <v>1023</v>
      </c>
      <c r="C894">
        <f>School_Listing[[#This Row],[System Code]]</f>
        <v>500</v>
      </c>
      <c r="D894">
        <v>60</v>
      </c>
      <c r="E894" t="str">
        <f>School_Listing[[#This Row],[System Code]]&amp;School_Listing[[#This Row],[School Code]]</f>
        <v>50060</v>
      </c>
      <c r="F894" t="s">
        <v>1034</v>
      </c>
      <c r="G894">
        <f>School_Listing[[#This Row],[School Code]]</f>
        <v>60</v>
      </c>
    </row>
    <row r="895" spans="1:7" hidden="1" x14ac:dyDescent="0.25">
      <c r="A895">
        <v>500</v>
      </c>
      <c r="B895" t="s">
        <v>1023</v>
      </c>
      <c r="C895">
        <f>School_Listing[[#This Row],[System Code]]</f>
        <v>500</v>
      </c>
      <c r="D895">
        <v>90</v>
      </c>
      <c r="E895" t="str">
        <f>School_Listing[[#This Row],[System Code]]&amp;School_Listing[[#This Row],[School Code]]</f>
        <v>50090</v>
      </c>
      <c r="F895" t="s">
        <v>1035</v>
      </c>
      <c r="G895">
        <f>School_Listing[[#This Row],[School Code]]</f>
        <v>90</v>
      </c>
    </row>
    <row r="896" spans="1:7" hidden="1" x14ac:dyDescent="0.25">
      <c r="A896">
        <v>500</v>
      </c>
      <c r="B896" t="s">
        <v>1023</v>
      </c>
      <c r="C896">
        <f>School_Listing[[#This Row],[System Code]]</f>
        <v>500</v>
      </c>
      <c r="D896">
        <v>95</v>
      </c>
      <c r="E896" t="str">
        <f>School_Listing[[#This Row],[System Code]]&amp;School_Listing[[#This Row],[School Code]]</f>
        <v>50095</v>
      </c>
      <c r="F896" t="s">
        <v>1036</v>
      </c>
      <c r="G896">
        <f>School_Listing[[#This Row],[School Code]]</f>
        <v>95</v>
      </c>
    </row>
    <row r="897" spans="1:7" hidden="1" x14ac:dyDescent="0.25">
      <c r="A897">
        <v>510</v>
      </c>
      <c r="B897" t="s">
        <v>1037</v>
      </c>
      <c r="C897">
        <f>School_Listing[[#This Row],[System Code]]</f>
        <v>510</v>
      </c>
      <c r="D897">
        <v>10</v>
      </c>
      <c r="E897" t="str">
        <f>School_Listing[[#This Row],[System Code]]&amp;School_Listing[[#This Row],[School Code]]</f>
        <v>51010</v>
      </c>
      <c r="F897" t="s">
        <v>1038</v>
      </c>
      <c r="G897">
        <f>School_Listing[[#This Row],[School Code]]</f>
        <v>10</v>
      </c>
    </row>
    <row r="898" spans="1:7" hidden="1" x14ac:dyDescent="0.25">
      <c r="A898">
        <v>510</v>
      </c>
      <c r="B898" t="s">
        <v>1037</v>
      </c>
      <c r="C898">
        <f>School_Listing[[#This Row],[System Code]]</f>
        <v>510</v>
      </c>
      <c r="D898">
        <v>7</v>
      </c>
      <c r="E898" t="str">
        <f>School_Listing[[#This Row],[System Code]]&amp;School_Listing[[#This Row],[School Code]]</f>
        <v>5107</v>
      </c>
      <c r="F898" t="s">
        <v>1039</v>
      </c>
      <c r="G898">
        <f>School_Listing[[#This Row],[School Code]]</f>
        <v>7</v>
      </c>
    </row>
    <row r="899" spans="1:7" hidden="1" x14ac:dyDescent="0.25">
      <c r="A899">
        <v>510</v>
      </c>
      <c r="B899" t="s">
        <v>1037</v>
      </c>
      <c r="C899">
        <f>School_Listing[[#This Row],[System Code]]</f>
        <v>510</v>
      </c>
      <c r="D899">
        <v>20</v>
      </c>
      <c r="E899" t="str">
        <f>School_Listing[[#This Row],[System Code]]&amp;School_Listing[[#This Row],[School Code]]</f>
        <v>51020</v>
      </c>
      <c r="F899" t="s">
        <v>1040</v>
      </c>
      <c r="G899">
        <f>School_Listing[[#This Row],[School Code]]</f>
        <v>20</v>
      </c>
    </row>
    <row r="900" spans="1:7" hidden="1" x14ac:dyDescent="0.25">
      <c r="A900">
        <v>510</v>
      </c>
      <c r="B900" t="s">
        <v>1037</v>
      </c>
      <c r="C900">
        <f>School_Listing[[#This Row],[System Code]]</f>
        <v>510</v>
      </c>
      <c r="D900">
        <v>3</v>
      </c>
      <c r="E900" t="str">
        <f>School_Listing[[#This Row],[System Code]]&amp;School_Listing[[#This Row],[School Code]]</f>
        <v>5103</v>
      </c>
      <c r="F900" t="s">
        <v>1041</v>
      </c>
      <c r="G900">
        <f>School_Listing[[#This Row],[School Code]]</f>
        <v>3</v>
      </c>
    </row>
    <row r="901" spans="1:7" hidden="1" x14ac:dyDescent="0.25">
      <c r="A901">
        <v>520</v>
      </c>
      <c r="B901" t="s">
        <v>1042</v>
      </c>
      <c r="C901">
        <f>School_Listing[[#This Row],[System Code]]</f>
        <v>520</v>
      </c>
      <c r="D901">
        <v>12</v>
      </c>
      <c r="E901" t="str">
        <f>School_Listing[[#This Row],[System Code]]&amp;School_Listing[[#This Row],[School Code]]</f>
        <v>52012</v>
      </c>
      <c r="F901" t="s">
        <v>1043</v>
      </c>
      <c r="G901">
        <f>School_Listing[[#This Row],[School Code]]</f>
        <v>12</v>
      </c>
    </row>
    <row r="902" spans="1:7" hidden="1" x14ac:dyDescent="0.25">
      <c r="A902">
        <v>520</v>
      </c>
      <c r="B902" t="s">
        <v>1042</v>
      </c>
      <c r="C902">
        <f>School_Listing[[#This Row],[System Code]]</f>
        <v>520</v>
      </c>
      <c r="D902">
        <v>45</v>
      </c>
      <c r="E902" t="str">
        <f>School_Listing[[#This Row],[System Code]]&amp;School_Listing[[#This Row],[School Code]]</f>
        <v>52045</v>
      </c>
      <c r="F902" t="s">
        <v>1044</v>
      </c>
      <c r="G902">
        <f>School_Listing[[#This Row],[School Code]]</f>
        <v>45</v>
      </c>
    </row>
    <row r="903" spans="1:7" hidden="1" x14ac:dyDescent="0.25">
      <c r="A903">
        <v>520</v>
      </c>
      <c r="B903" t="s">
        <v>1042</v>
      </c>
      <c r="C903">
        <f>School_Listing[[#This Row],[System Code]]</f>
        <v>520</v>
      </c>
      <c r="D903">
        <v>50</v>
      </c>
      <c r="E903" t="str">
        <f>School_Listing[[#This Row],[System Code]]&amp;School_Listing[[#This Row],[School Code]]</f>
        <v>52050</v>
      </c>
      <c r="F903" t="s">
        <v>1045</v>
      </c>
      <c r="G903">
        <f>School_Listing[[#This Row],[School Code]]</f>
        <v>50</v>
      </c>
    </row>
    <row r="904" spans="1:7" hidden="1" x14ac:dyDescent="0.25">
      <c r="A904">
        <v>520</v>
      </c>
      <c r="B904" t="s">
        <v>1042</v>
      </c>
      <c r="C904">
        <f>School_Listing[[#This Row],[System Code]]</f>
        <v>520</v>
      </c>
      <c r="D904">
        <v>95</v>
      </c>
      <c r="E904" t="str">
        <f>School_Listing[[#This Row],[System Code]]&amp;School_Listing[[#This Row],[School Code]]</f>
        <v>52095</v>
      </c>
      <c r="F904" t="s">
        <v>2056</v>
      </c>
      <c r="G904">
        <f>School_Listing[[#This Row],[School Code]]</f>
        <v>95</v>
      </c>
    </row>
    <row r="905" spans="1:7" hidden="1" x14ac:dyDescent="0.25">
      <c r="A905">
        <v>520</v>
      </c>
      <c r="B905" t="s">
        <v>1042</v>
      </c>
      <c r="C905">
        <f>School_Listing[[#This Row],[System Code]]</f>
        <v>520</v>
      </c>
      <c r="D905">
        <v>97</v>
      </c>
      <c r="E905" t="str">
        <f>School_Listing[[#This Row],[System Code]]&amp;School_Listing[[#This Row],[School Code]]</f>
        <v>52097</v>
      </c>
      <c r="F905" t="s">
        <v>2057</v>
      </c>
      <c r="G905">
        <f>School_Listing[[#This Row],[School Code]]</f>
        <v>97</v>
      </c>
    </row>
    <row r="906" spans="1:7" hidden="1" x14ac:dyDescent="0.25">
      <c r="A906">
        <v>520</v>
      </c>
      <c r="B906" t="s">
        <v>1042</v>
      </c>
      <c r="C906">
        <f>School_Listing[[#This Row],[System Code]]</f>
        <v>520</v>
      </c>
      <c r="D906">
        <v>56</v>
      </c>
      <c r="E906" t="str">
        <f>School_Listing[[#This Row],[System Code]]&amp;School_Listing[[#This Row],[School Code]]</f>
        <v>52056</v>
      </c>
      <c r="F906" t="s">
        <v>1046</v>
      </c>
      <c r="G906">
        <f>School_Listing[[#This Row],[School Code]]</f>
        <v>56</v>
      </c>
    </row>
    <row r="907" spans="1:7" hidden="1" x14ac:dyDescent="0.25">
      <c r="A907">
        <v>520</v>
      </c>
      <c r="B907" t="s">
        <v>1042</v>
      </c>
      <c r="C907">
        <f>School_Listing[[#This Row],[System Code]]</f>
        <v>520</v>
      </c>
      <c r="D907">
        <v>82</v>
      </c>
      <c r="E907" t="str">
        <f>School_Listing[[#This Row],[System Code]]&amp;School_Listing[[#This Row],[School Code]]</f>
        <v>52082</v>
      </c>
      <c r="F907" t="s">
        <v>1047</v>
      </c>
      <c r="G907">
        <f>School_Listing[[#This Row],[School Code]]</f>
        <v>82</v>
      </c>
    </row>
    <row r="908" spans="1:7" hidden="1" x14ac:dyDescent="0.25">
      <c r="A908">
        <v>520</v>
      </c>
      <c r="B908" t="s">
        <v>1042</v>
      </c>
      <c r="C908">
        <f>School_Listing[[#This Row],[System Code]]</f>
        <v>520</v>
      </c>
      <c r="D908">
        <v>90</v>
      </c>
      <c r="E908" t="str">
        <f>School_Listing[[#This Row],[System Code]]&amp;School_Listing[[#This Row],[School Code]]</f>
        <v>52090</v>
      </c>
      <c r="F908" t="s">
        <v>1048</v>
      </c>
      <c r="G908">
        <f>School_Listing[[#This Row],[School Code]]</f>
        <v>90</v>
      </c>
    </row>
    <row r="909" spans="1:7" hidden="1" x14ac:dyDescent="0.25">
      <c r="A909">
        <v>521</v>
      </c>
      <c r="B909" t="s">
        <v>1049</v>
      </c>
      <c r="C909">
        <f>School_Listing[[#This Row],[System Code]]</f>
        <v>521</v>
      </c>
      <c r="D909">
        <v>10</v>
      </c>
      <c r="E909" t="str">
        <f>School_Listing[[#This Row],[System Code]]&amp;School_Listing[[#This Row],[School Code]]</f>
        <v>52110</v>
      </c>
      <c r="F909" t="s">
        <v>1050</v>
      </c>
      <c r="G909">
        <f>School_Listing[[#This Row],[School Code]]</f>
        <v>10</v>
      </c>
    </row>
    <row r="910" spans="1:7" hidden="1" x14ac:dyDescent="0.25">
      <c r="A910">
        <v>521</v>
      </c>
      <c r="B910" t="s">
        <v>1049</v>
      </c>
      <c r="C910">
        <f>School_Listing[[#This Row],[System Code]]</f>
        <v>521</v>
      </c>
      <c r="D910">
        <v>7</v>
      </c>
      <c r="E910" t="str">
        <f>School_Listing[[#This Row],[System Code]]&amp;School_Listing[[#This Row],[School Code]]</f>
        <v>5217</v>
      </c>
      <c r="F910" t="s">
        <v>1051</v>
      </c>
      <c r="G910">
        <f>School_Listing[[#This Row],[School Code]]</f>
        <v>7</v>
      </c>
    </row>
    <row r="911" spans="1:7" hidden="1" x14ac:dyDescent="0.25">
      <c r="A911">
        <v>521</v>
      </c>
      <c r="B911" t="s">
        <v>1049</v>
      </c>
      <c r="C911">
        <f>School_Listing[[#This Row],[System Code]]</f>
        <v>521</v>
      </c>
      <c r="D911">
        <v>20</v>
      </c>
      <c r="E911" t="str">
        <f>School_Listing[[#This Row],[System Code]]&amp;School_Listing[[#This Row],[School Code]]</f>
        <v>52120</v>
      </c>
      <c r="F911" t="s">
        <v>1052</v>
      </c>
      <c r="G911">
        <f>School_Listing[[#This Row],[School Code]]</f>
        <v>20</v>
      </c>
    </row>
    <row r="912" spans="1:7" hidden="1" x14ac:dyDescent="0.25">
      <c r="A912">
        <v>530</v>
      </c>
      <c r="B912" t="s">
        <v>1053</v>
      </c>
      <c r="C912">
        <f>School_Listing[[#This Row],[System Code]]</f>
        <v>530</v>
      </c>
      <c r="D912">
        <v>15</v>
      </c>
      <c r="E912" t="str">
        <f>School_Listing[[#This Row],[System Code]]&amp;School_Listing[[#This Row],[School Code]]</f>
        <v>53015</v>
      </c>
      <c r="F912" t="s">
        <v>1054</v>
      </c>
      <c r="G912">
        <f>School_Listing[[#This Row],[School Code]]</f>
        <v>15</v>
      </c>
    </row>
    <row r="913" spans="1:7" hidden="1" x14ac:dyDescent="0.25">
      <c r="A913">
        <v>530</v>
      </c>
      <c r="B913" t="s">
        <v>1053</v>
      </c>
      <c r="C913">
        <f>School_Listing[[#This Row],[System Code]]</f>
        <v>530</v>
      </c>
      <c r="D913">
        <v>18</v>
      </c>
      <c r="E913" t="str">
        <f>School_Listing[[#This Row],[System Code]]&amp;School_Listing[[#This Row],[School Code]]</f>
        <v>53018</v>
      </c>
      <c r="F913" t="s">
        <v>1055</v>
      </c>
      <c r="G913">
        <f>School_Listing[[#This Row],[School Code]]</f>
        <v>18</v>
      </c>
    </row>
    <row r="914" spans="1:7" hidden="1" x14ac:dyDescent="0.25">
      <c r="A914">
        <v>530</v>
      </c>
      <c r="B914" t="s">
        <v>1053</v>
      </c>
      <c r="C914">
        <f>School_Listing[[#This Row],[System Code]]</f>
        <v>530</v>
      </c>
      <c r="D914">
        <v>25</v>
      </c>
      <c r="E914" t="str">
        <f>School_Listing[[#This Row],[System Code]]&amp;School_Listing[[#This Row],[School Code]]</f>
        <v>53025</v>
      </c>
      <c r="F914" t="s">
        <v>1056</v>
      </c>
      <c r="G914">
        <f>School_Listing[[#This Row],[School Code]]</f>
        <v>25</v>
      </c>
    </row>
    <row r="915" spans="1:7" hidden="1" x14ac:dyDescent="0.25">
      <c r="A915">
        <v>530</v>
      </c>
      <c r="B915" t="s">
        <v>1053</v>
      </c>
      <c r="C915">
        <f>School_Listing[[#This Row],[System Code]]</f>
        <v>530</v>
      </c>
      <c r="D915">
        <v>30</v>
      </c>
      <c r="E915" t="str">
        <f>School_Listing[[#This Row],[System Code]]&amp;School_Listing[[#This Row],[School Code]]</f>
        <v>53030</v>
      </c>
      <c r="F915" t="s">
        <v>1057</v>
      </c>
      <c r="G915">
        <f>School_Listing[[#This Row],[School Code]]</f>
        <v>30</v>
      </c>
    </row>
    <row r="916" spans="1:7" hidden="1" x14ac:dyDescent="0.25">
      <c r="A916">
        <v>530</v>
      </c>
      <c r="B916" t="s">
        <v>1053</v>
      </c>
      <c r="C916">
        <f>School_Listing[[#This Row],[System Code]]</f>
        <v>530</v>
      </c>
      <c r="D916">
        <v>35</v>
      </c>
      <c r="E916" t="str">
        <f>School_Listing[[#This Row],[System Code]]&amp;School_Listing[[#This Row],[School Code]]</f>
        <v>53035</v>
      </c>
      <c r="F916" t="s">
        <v>1058</v>
      </c>
      <c r="G916">
        <f>School_Listing[[#This Row],[School Code]]</f>
        <v>35</v>
      </c>
    </row>
    <row r="917" spans="1:7" hidden="1" x14ac:dyDescent="0.25">
      <c r="A917">
        <v>530</v>
      </c>
      <c r="B917" t="s">
        <v>1053</v>
      </c>
      <c r="C917">
        <f>School_Listing[[#This Row],[System Code]]</f>
        <v>530</v>
      </c>
      <c r="D917">
        <v>40</v>
      </c>
      <c r="E917" t="str">
        <f>School_Listing[[#This Row],[System Code]]&amp;School_Listing[[#This Row],[School Code]]</f>
        <v>53040</v>
      </c>
      <c r="F917" t="s">
        <v>1059</v>
      </c>
      <c r="G917">
        <f>School_Listing[[#This Row],[School Code]]</f>
        <v>40</v>
      </c>
    </row>
    <row r="918" spans="1:7" hidden="1" x14ac:dyDescent="0.25">
      <c r="A918">
        <v>530</v>
      </c>
      <c r="B918" t="s">
        <v>1053</v>
      </c>
      <c r="C918">
        <f>School_Listing[[#This Row],[System Code]]</f>
        <v>530</v>
      </c>
      <c r="D918">
        <v>48</v>
      </c>
      <c r="E918" t="str">
        <f>School_Listing[[#This Row],[System Code]]&amp;School_Listing[[#This Row],[School Code]]</f>
        <v>53048</v>
      </c>
      <c r="F918" t="s">
        <v>2010</v>
      </c>
      <c r="G918">
        <f>School_Listing[[#This Row],[School Code]]</f>
        <v>48</v>
      </c>
    </row>
    <row r="919" spans="1:7" hidden="1" x14ac:dyDescent="0.25">
      <c r="A919">
        <v>530</v>
      </c>
      <c r="B919" t="s">
        <v>1053</v>
      </c>
      <c r="C919">
        <f>School_Listing[[#This Row],[System Code]]</f>
        <v>530</v>
      </c>
      <c r="D919">
        <v>50</v>
      </c>
      <c r="E919" t="str">
        <f>School_Listing[[#This Row],[System Code]]&amp;School_Listing[[#This Row],[School Code]]</f>
        <v>53050</v>
      </c>
      <c r="F919" t="s">
        <v>1060</v>
      </c>
      <c r="G919">
        <f>School_Listing[[#This Row],[School Code]]</f>
        <v>50</v>
      </c>
    </row>
    <row r="920" spans="1:7" hidden="1" x14ac:dyDescent="0.25">
      <c r="A920">
        <v>530</v>
      </c>
      <c r="B920" t="s">
        <v>1053</v>
      </c>
      <c r="C920">
        <f>School_Listing[[#This Row],[System Code]]</f>
        <v>530</v>
      </c>
      <c r="D920">
        <v>55</v>
      </c>
      <c r="E920" t="str">
        <f>School_Listing[[#This Row],[System Code]]&amp;School_Listing[[#This Row],[School Code]]</f>
        <v>53055</v>
      </c>
      <c r="F920" t="s">
        <v>1061</v>
      </c>
      <c r="G920">
        <f>School_Listing[[#This Row],[School Code]]</f>
        <v>55</v>
      </c>
    </row>
    <row r="921" spans="1:7" hidden="1" x14ac:dyDescent="0.25">
      <c r="A921">
        <v>531</v>
      </c>
      <c r="B921" t="s">
        <v>1062</v>
      </c>
      <c r="C921">
        <f>School_Listing[[#This Row],[System Code]]</f>
        <v>531</v>
      </c>
      <c r="D921">
        <v>30</v>
      </c>
      <c r="E921" t="str">
        <f>School_Listing[[#This Row],[System Code]]&amp;School_Listing[[#This Row],[School Code]]</f>
        <v>53130</v>
      </c>
      <c r="F921" t="s">
        <v>1063</v>
      </c>
      <c r="G921">
        <f>School_Listing[[#This Row],[School Code]]</f>
        <v>30</v>
      </c>
    </row>
    <row r="922" spans="1:7" hidden="1" x14ac:dyDescent="0.25">
      <c r="A922">
        <v>531</v>
      </c>
      <c r="B922" t="s">
        <v>1062</v>
      </c>
      <c r="C922">
        <f>School_Listing[[#This Row],[System Code]]</f>
        <v>531</v>
      </c>
      <c r="D922">
        <v>5</v>
      </c>
      <c r="E922" t="str">
        <f>School_Listing[[#This Row],[System Code]]&amp;School_Listing[[#This Row],[School Code]]</f>
        <v>5315</v>
      </c>
      <c r="F922" t="s">
        <v>1064</v>
      </c>
      <c r="G922">
        <f>School_Listing[[#This Row],[School Code]]</f>
        <v>5</v>
      </c>
    </row>
    <row r="923" spans="1:7" hidden="1" x14ac:dyDescent="0.25">
      <c r="A923">
        <v>531</v>
      </c>
      <c r="B923" t="s">
        <v>1062</v>
      </c>
      <c r="C923">
        <f>School_Listing[[#This Row],[System Code]]</f>
        <v>531</v>
      </c>
      <c r="D923">
        <v>10</v>
      </c>
      <c r="E923" t="str">
        <f>School_Listing[[#This Row],[System Code]]&amp;School_Listing[[#This Row],[School Code]]</f>
        <v>53110</v>
      </c>
      <c r="F923" t="s">
        <v>1065</v>
      </c>
      <c r="G923">
        <f>School_Listing[[#This Row],[School Code]]</f>
        <v>10</v>
      </c>
    </row>
    <row r="924" spans="1:7" hidden="1" x14ac:dyDescent="0.25">
      <c r="A924">
        <v>531</v>
      </c>
      <c r="B924" t="s">
        <v>1062</v>
      </c>
      <c r="C924">
        <f>School_Listing[[#This Row],[System Code]]</f>
        <v>531</v>
      </c>
      <c r="D924">
        <v>35</v>
      </c>
      <c r="E924" t="str">
        <f>School_Listing[[#This Row],[System Code]]&amp;School_Listing[[#This Row],[School Code]]</f>
        <v>53135</v>
      </c>
      <c r="F924" t="s">
        <v>2058</v>
      </c>
      <c r="G924">
        <f>School_Listing[[#This Row],[School Code]]</f>
        <v>35</v>
      </c>
    </row>
    <row r="925" spans="1:7" hidden="1" x14ac:dyDescent="0.25">
      <c r="A925">
        <v>540</v>
      </c>
      <c r="B925" t="s">
        <v>1066</v>
      </c>
      <c r="C925">
        <f>School_Listing[[#This Row],[System Code]]</f>
        <v>540</v>
      </c>
      <c r="D925">
        <v>10</v>
      </c>
      <c r="E925" t="str">
        <f>School_Listing[[#This Row],[System Code]]&amp;School_Listing[[#This Row],[School Code]]</f>
        <v>54010</v>
      </c>
      <c r="F925" t="s">
        <v>1067</v>
      </c>
      <c r="G925">
        <f>School_Listing[[#This Row],[School Code]]</f>
        <v>10</v>
      </c>
    </row>
    <row r="926" spans="1:7" hidden="1" x14ac:dyDescent="0.25">
      <c r="A926">
        <v>540</v>
      </c>
      <c r="B926" t="s">
        <v>1066</v>
      </c>
      <c r="C926">
        <f>School_Listing[[#This Row],[System Code]]</f>
        <v>540</v>
      </c>
      <c r="D926">
        <v>15</v>
      </c>
      <c r="E926" t="str">
        <f>School_Listing[[#This Row],[System Code]]&amp;School_Listing[[#This Row],[School Code]]</f>
        <v>54015</v>
      </c>
      <c r="F926" t="s">
        <v>317</v>
      </c>
      <c r="G926">
        <f>School_Listing[[#This Row],[School Code]]</f>
        <v>15</v>
      </c>
    </row>
    <row r="927" spans="1:7" hidden="1" x14ac:dyDescent="0.25">
      <c r="A927">
        <v>540</v>
      </c>
      <c r="B927" t="s">
        <v>1066</v>
      </c>
      <c r="C927">
        <f>School_Listing[[#This Row],[System Code]]</f>
        <v>540</v>
      </c>
      <c r="D927">
        <v>25</v>
      </c>
      <c r="E927" t="str">
        <f>School_Listing[[#This Row],[System Code]]&amp;School_Listing[[#This Row],[School Code]]</f>
        <v>54025</v>
      </c>
      <c r="F927" t="s">
        <v>1068</v>
      </c>
      <c r="G927">
        <f>School_Listing[[#This Row],[School Code]]</f>
        <v>25</v>
      </c>
    </row>
    <row r="928" spans="1:7" hidden="1" x14ac:dyDescent="0.25">
      <c r="A928">
        <v>540</v>
      </c>
      <c r="B928" t="s">
        <v>1066</v>
      </c>
      <c r="C928">
        <f>School_Listing[[#This Row],[System Code]]</f>
        <v>540</v>
      </c>
      <c r="D928">
        <v>30</v>
      </c>
      <c r="E928" t="str">
        <f>School_Listing[[#This Row],[System Code]]&amp;School_Listing[[#This Row],[School Code]]</f>
        <v>54030</v>
      </c>
      <c r="F928" t="s">
        <v>1069</v>
      </c>
      <c r="G928">
        <f>School_Listing[[#This Row],[School Code]]</f>
        <v>30</v>
      </c>
    </row>
    <row r="929" spans="1:7" hidden="1" x14ac:dyDescent="0.25">
      <c r="A929">
        <v>540</v>
      </c>
      <c r="B929" t="s">
        <v>1066</v>
      </c>
      <c r="C929">
        <f>School_Listing[[#This Row],[System Code]]</f>
        <v>540</v>
      </c>
      <c r="D929">
        <v>45</v>
      </c>
      <c r="E929" t="str">
        <f>School_Listing[[#This Row],[System Code]]&amp;School_Listing[[#This Row],[School Code]]</f>
        <v>54045</v>
      </c>
      <c r="F929" t="s">
        <v>1070</v>
      </c>
      <c r="G929">
        <f>School_Listing[[#This Row],[School Code]]</f>
        <v>45</v>
      </c>
    </row>
    <row r="930" spans="1:7" hidden="1" x14ac:dyDescent="0.25">
      <c r="A930">
        <v>540</v>
      </c>
      <c r="B930" t="s">
        <v>1066</v>
      </c>
      <c r="C930">
        <f>School_Listing[[#This Row],[System Code]]</f>
        <v>540</v>
      </c>
      <c r="D930">
        <v>50</v>
      </c>
      <c r="E930" t="str">
        <f>School_Listing[[#This Row],[System Code]]&amp;School_Listing[[#This Row],[School Code]]</f>
        <v>54050</v>
      </c>
      <c r="F930" t="s">
        <v>1071</v>
      </c>
      <c r="G930">
        <f>School_Listing[[#This Row],[School Code]]</f>
        <v>50</v>
      </c>
    </row>
    <row r="931" spans="1:7" hidden="1" x14ac:dyDescent="0.25">
      <c r="A931">
        <v>540</v>
      </c>
      <c r="B931" t="s">
        <v>1066</v>
      </c>
      <c r="C931">
        <f>School_Listing[[#This Row],[System Code]]</f>
        <v>540</v>
      </c>
      <c r="D931">
        <v>55</v>
      </c>
      <c r="E931" t="str">
        <f>School_Listing[[#This Row],[System Code]]&amp;School_Listing[[#This Row],[School Code]]</f>
        <v>54055</v>
      </c>
      <c r="F931" t="s">
        <v>1072</v>
      </c>
      <c r="G931">
        <f>School_Listing[[#This Row],[School Code]]</f>
        <v>55</v>
      </c>
    </row>
    <row r="932" spans="1:7" hidden="1" x14ac:dyDescent="0.25">
      <c r="A932">
        <v>540</v>
      </c>
      <c r="B932" t="s">
        <v>1066</v>
      </c>
      <c r="C932">
        <f>School_Listing[[#This Row],[System Code]]</f>
        <v>540</v>
      </c>
      <c r="D932">
        <v>60</v>
      </c>
      <c r="E932" t="str">
        <f>School_Listing[[#This Row],[System Code]]&amp;School_Listing[[#This Row],[School Code]]</f>
        <v>54060</v>
      </c>
      <c r="F932" t="s">
        <v>1073</v>
      </c>
      <c r="G932">
        <f>School_Listing[[#This Row],[School Code]]</f>
        <v>60</v>
      </c>
    </row>
    <row r="933" spans="1:7" hidden="1" x14ac:dyDescent="0.25">
      <c r="A933">
        <v>540</v>
      </c>
      <c r="B933" t="s">
        <v>1066</v>
      </c>
      <c r="C933">
        <f>School_Listing[[#This Row],[System Code]]</f>
        <v>540</v>
      </c>
      <c r="D933">
        <v>65</v>
      </c>
      <c r="E933" t="str">
        <f>School_Listing[[#This Row],[System Code]]&amp;School_Listing[[#This Row],[School Code]]</f>
        <v>54065</v>
      </c>
      <c r="F933" t="s">
        <v>1074</v>
      </c>
      <c r="G933">
        <f>School_Listing[[#This Row],[School Code]]</f>
        <v>65</v>
      </c>
    </row>
    <row r="934" spans="1:7" hidden="1" x14ac:dyDescent="0.25">
      <c r="A934">
        <v>541</v>
      </c>
      <c r="B934" t="s">
        <v>1075</v>
      </c>
      <c r="C934">
        <f>School_Listing[[#This Row],[System Code]]</f>
        <v>541</v>
      </c>
      <c r="D934">
        <v>5</v>
      </c>
      <c r="E934" t="str">
        <f>School_Listing[[#This Row],[System Code]]&amp;School_Listing[[#This Row],[School Code]]</f>
        <v>5415</v>
      </c>
      <c r="F934" t="s">
        <v>1076</v>
      </c>
      <c r="G934">
        <f>School_Listing[[#This Row],[School Code]]</f>
        <v>5</v>
      </c>
    </row>
    <row r="935" spans="1:7" hidden="1" x14ac:dyDescent="0.25">
      <c r="A935">
        <v>541</v>
      </c>
      <c r="B935" t="s">
        <v>1075</v>
      </c>
      <c r="C935">
        <f>School_Listing[[#This Row],[System Code]]</f>
        <v>541</v>
      </c>
      <c r="D935">
        <v>10</v>
      </c>
      <c r="E935" t="str">
        <f>School_Listing[[#This Row],[System Code]]&amp;School_Listing[[#This Row],[School Code]]</f>
        <v>54110</v>
      </c>
      <c r="F935" t="s">
        <v>1077</v>
      </c>
      <c r="G935">
        <f>School_Listing[[#This Row],[School Code]]</f>
        <v>10</v>
      </c>
    </row>
    <row r="936" spans="1:7" hidden="1" x14ac:dyDescent="0.25">
      <c r="A936">
        <v>541</v>
      </c>
      <c r="B936" t="s">
        <v>1075</v>
      </c>
      <c r="C936">
        <f>School_Listing[[#This Row],[System Code]]</f>
        <v>541</v>
      </c>
      <c r="D936">
        <v>20</v>
      </c>
      <c r="E936" t="str">
        <f>School_Listing[[#This Row],[System Code]]&amp;School_Listing[[#This Row],[School Code]]</f>
        <v>54120</v>
      </c>
      <c r="F936" t="s">
        <v>1078</v>
      </c>
      <c r="G936">
        <f>School_Listing[[#This Row],[School Code]]</f>
        <v>20</v>
      </c>
    </row>
    <row r="937" spans="1:7" hidden="1" x14ac:dyDescent="0.25">
      <c r="A937">
        <v>541</v>
      </c>
      <c r="B937" t="s">
        <v>1075</v>
      </c>
      <c r="C937">
        <f>School_Listing[[#This Row],[System Code]]</f>
        <v>541</v>
      </c>
      <c r="D937">
        <v>25</v>
      </c>
      <c r="E937" t="str">
        <f>School_Listing[[#This Row],[System Code]]&amp;School_Listing[[#This Row],[School Code]]</f>
        <v>54125</v>
      </c>
      <c r="F937" t="s">
        <v>1079</v>
      </c>
      <c r="G937">
        <f>School_Listing[[#This Row],[School Code]]</f>
        <v>25</v>
      </c>
    </row>
    <row r="938" spans="1:7" hidden="1" x14ac:dyDescent="0.25">
      <c r="A938">
        <v>541</v>
      </c>
      <c r="B938" t="s">
        <v>1075</v>
      </c>
      <c r="C938">
        <f>School_Listing[[#This Row],[System Code]]</f>
        <v>541</v>
      </c>
      <c r="D938">
        <v>30</v>
      </c>
      <c r="E938" t="str">
        <f>School_Listing[[#This Row],[System Code]]&amp;School_Listing[[#This Row],[School Code]]</f>
        <v>54130</v>
      </c>
      <c r="F938" t="s">
        <v>1080</v>
      </c>
      <c r="G938">
        <f>School_Listing[[#This Row],[School Code]]</f>
        <v>30</v>
      </c>
    </row>
    <row r="939" spans="1:7" hidden="1" x14ac:dyDescent="0.25">
      <c r="A939">
        <v>542</v>
      </c>
      <c r="B939" t="s">
        <v>1081</v>
      </c>
      <c r="C939">
        <f>School_Listing[[#This Row],[System Code]]</f>
        <v>542</v>
      </c>
      <c r="D939">
        <v>7</v>
      </c>
      <c r="E939" t="str">
        <f>School_Listing[[#This Row],[System Code]]&amp;School_Listing[[#This Row],[School Code]]</f>
        <v>5427</v>
      </c>
      <c r="F939" t="s">
        <v>1082</v>
      </c>
      <c r="G939">
        <f>School_Listing[[#This Row],[School Code]]</f>
        <v>7</v>
      </c>
    </row>
    <row r="940" spans="1:7" hidden="1" x14ac:dyDescent="0.25">
      <c r="A940">
        <v>550</v>
      </c>
      <c r="B940" t="s">
        <v>1083</v>
      </c>
      <c r="C940">
        <f>School_Listing[[#This Row],[System Code]]</f>
        <v>550</v>
      </c>
      <c r="D940">
        <v>5</v>
      </c>
      <c r="E940" t="str">
        <f>School_Listing[[#This Row],[System Code]]&amp;School_Listing[[#This Row],[School Code]]</f>
        <v>5505</v>
      </c>
      <c r="F940" t="s">
        <v>1084</v>
      </c>
      <c r="G940">
        <f>School_Listing[[#This Row],[School Code]]</f>
        <v>5</v>
      </c>
    </row>
    <row r="941" spans="1:7" hidden="1" x14ac:dyDescent="0.25">
      <c r="A941">
        <v>550</v>
      </c>
      <c r="B941" t="s">
        <v>1083</v>
      </c>
      <c r="C941">
        <f>School_Listing[[#This Row],[System Code]]</f>
        <v>550</v>
      </c>
      <c r="D941">
        <v>10</v>
      </c>
      <c r="E941" t="str">
        <f>School_Listing[[#This Row],[System Code]]&amp;School_Listing[[#This Row],[School Code]]</f>
        <v>55010</v>
      </c>
      <c r="F941" t="s">
        <v>2059</v>
      </c>
      <c r="G941">
        <f>School_Listing[[#This Row],[School Code]]</f>
        <v>10</v>
      </c>
    </row>
    <row r="942" spans="1:7" hidden="1" x14ac:dyDescent="0.25">
      <c r="A942">
        <v>550</v>
      </c>
      <c r="B942" t="s">
        <v>1083</v>
      </c>
      <c r="C942">
        <f>School_Listing[[#This Row],[System Code]]</f>
        <v>550</v>
      </c>
      <c r="D942">
        <v>15</v>
      </c>
      <c r="E942" t="str">
        <f>School_Listing[[#This Row],[System Code]]&amp;School_Listing[[#This Row],[School Code]]</f>
        <v>55015</v>
      </c>
      <c r="F942" t="s">
        <v>1085</v>
      </c>
      <c r="G942">
        <f>School_Listing[[#This Row],[School Code]]</f>
        <v>15</v>
      </c>
    </row>
    <row r="943" spans="1:7" hidden="1" x14ac:dyDescent="0.25">
      <c r="A943">
        <v>550</v>
      </c>
      <c r="B943" t="s">
        <v>1083</v>
      </c>
      <c r="C943">
        <f>School_Listing[[#This Row],[System Code]]</f>
        <v>550</v>
      </c>
      <c r="D943">
        <v>20</v>
      </c>
      <c r="E943" t="str">
        <f>School_Listing[[#This Row],[System Code]]&amp;School_Listing[[#This Row],[School Code]]</f>
        <v>55020</v>
      </c>
      <c r="F943" t="s">
        <v>1086</v>
      </c>
      <c r="G943">
        <f>School_Listing[[#This Row],[School Code]]</f>
        <v>20</v>
      </c>
    </row>
    <row r="944" spans="1:7" hidden="1" x14ac:dyDescent="0.25">
      <c r="A944">
        <v>550</v>
      </c>
      <c r="B944" t="s">
        <v>1083</v>
      </c>
      <c r="C944">
        <f>School_Listing[[#This Row],[System Code]]</f>
        <v>550</v>
      </c>
      <c r="D944">
        <v>7001</v>
      </c>
      <c r="E944" t="str">
        <f>School_Listing[[#This Row],[System Code]]&amp;School_Listing[[#This Row],[School Code]]</f>
        <v>5507001</v>
      </c>
      <c r="F944" t="s">
        <v>2060</v>
      </c>
      <c r="G944">
        <f>School_Listing[[#This Row],[School Code]]</f>
        <v>7001</v>
      </c>
    </row>
    <row r="945" spans="1:7" hidden="1" x14ac:dyDescent="0.25">
      <c r="A945">
        <v>550</v>
      </c>
      <c r="B945" t="s">
        <v>1083</v>
      </c>
      <c r="C945">
        <f>School_Listing[[#This Row],[System Code]]</f>
        <v>550</v>
      </c>
      <c r="D945">
        <v>23</v>
      </c>
      <c r="E945" t="str">
        <f>School_Listing[[#This Row],[System Code]]&amp;School_Listing[[#This Row],[School Code]]</f>
        <v>55023</v>
      </c>
      <c r="F945" t="s">
        <v>2061</v>
      </c>
      <c r="G945">
        <f>School_Listing[[#This Row],[School Code]]</f>
        <v>23</v>
      </c>
    </row>
    <row r="946" spans="1:7" hidden="1" x14ac:dyDescent="0.25">
      <c r="A946">
        <v>550</v>
      </c>
      <c r="B946" t="s">
        <v>1083</v>
      </c>
      <c r="C946">
        <f>School_Listing[[#This Row],[System Code]]</f>
        <v>550</v>
      </c>
      <c r="D946">
        <v>25</v>
      </c>
      <c r="E946" t="str">
        <f>School_Listing[[#This Row],[System Code]]&amp;School_Listing[[#This Row],[School Code]]</f>
        <v>55025</v>
      </c>
      <c r="F946" t="s">
        <v>1087</v>
      </c>
      <c r="G946">
        <f>School_Listing[[#This Row],[School Code]]</f>
        <v>25</v>
      </c>
    </row>
    <row r="947" spans="1:7" hidden="1" x14ac:dyDescent="0.25">
      <c r="A947">
        <v>550</v>
      </c>
      <c r="B947" t="s">
        <v>1083</v>
      </c>
      <c r="C947">
        <f>School_Listing[[#This Row],[System Code]]</f>
        <v>550</v>
      </c>
      <c r="D947">
        <v>30</v>
      </c>
      <c r="E947" t="str">
        <f>School_Listing[[#This Row],[System Code]]&amp;School_Listing[[#This Row],[School Code]]</f>
        <v>55030</v>
      </c>
      <c r="F947" t="s">
        <v>1088</v>
      </c>
      <c r="G947">
        <f>School_Listing[[#This Row],[School Code]]</f>
        <v>30</v>
      </c>
    </row>
    <row r="948" spans="1:7" hidden="1" x14ac:dyDescent="0.25">
      <c r="A948">
        <v>550</v>
      </c>
      <c r="B948" t="s">
        <v>1083</v>
      </c>
      <c r="C948">
        <f>School_Listing[[#This Row],[System Code]]</f>
        <v>550</v>
      </c>
      <c r="D948">
        <v>40</v>
      </c>
      <c r="E948" t="str">
        <f>School_Listing[[#This Row],[System Code]]&amp;School_Listing[[#This Row],[School Code]]</f>
        <v>55040</v>
      </c>
      <c r="F948" t="s">
        <v>1089</v>
      </c>
      <c r="G948">
        <f>School_Listing[[#This Row],[School Code]]</f>
        <v>40</v>
      </c>
    </row>
    <row r="949" spans="1:7" hidden="1" x14ac:dyDescent="0.25">
      <c r="A949">
        <v>550</v>
      </c>
      <c r="B949" t="s">
        <v>1083</v>
      </c>
      <c r="C949">
        <f>School_Listing[[#This Row],[System Code]]</f>
        <v>550</v>
      </c>
      <c r="D949">
        <v>45</v>
      </c>
      <c r="E949" t="str">
        <f>School_Listing[[#This Row],[System Code]]&amp;School_Listing[[#This Row],[School Code]]</f>
        <v>55045</v>
      </c>
      <c r="F949" t="s">
        <v>1090</v>
      </c>
      <c r="G949">
        <f>School_Listing[[#This Row],[School Code]]</f>
        <v>45</v>
      </c>
    </row>
    <row r="950" spans="1:7" hidden="1" x14ac:dyDescent="0.25">
      <c r="A950">
        <v>560</v>
      </c>
      <c r="B950" t="s">
        <v>1091</v>
      </c>
      <c r="C950">
        <f>School_Listing[[#This Row],[System Code]]</f>
        <v>560</v>
      </c>
      <c r="D950">
        <v>5</v>
      </c>
      <c r="E950" t="str">
        <f>School_Listing[[#This Row],[System Code]]&amp;School_Listing[[#This Row],[School Code]]</f>
        <v>5605</v>
      </c>
      <c r="F950" t="s">
        <v>316</v>
      </c>
      <c r="G950">
        <f>School_Listing[[#This Row],[School Code]]</f>
        <v>5</v>
      </c>
    </row>
    <row r="951" spans="1:7" hidden="1" x14ac:dyDescent="0.25">
      <c r="A951">
        <v>560</v>
      </c>
      <c r="B951" t="s">
        <v>1091</v>
      </c>
      <c r="C951">
        <f>School_Listing[[#This Row],[System Code]]</f>
        <v>560</v>
      </c>
      <c r="D951">
        <v>15</v>
      </c>
      <c r="E951" t="str">
        <f>School_Listing[[#This Row],[System Code]]&amp;School_Listing[[#This Row],[School Code]]</f>
        <v>56015</v>
      </c>
      <c r="F951" t="s">
        <v>1092</v>
      </c>
      <c r="G951">
        <f>School_Listing[[#This Row],[School Code]]</f>
        <v>15</v>
      </c>
    </row>
    <row r="952" spans="1:7" hidden="1" x14ac:dyDescent="0.25">
      <c r="A952">
        <v>560</v>
      </c>
      <c r="B952" t="s">
        <v>1091</v>
      </c>
      <c r="C952">
        <f>School_Listing[[#This Row],[System Code]]</f>
        <v>560</v>
      </c>
      <c r="D952">
        <v>22</v>
      </c>
      <c r="E952" t="str">
        <f>School_Listing[[#This Row],[System Code]]&amp;School_Listing[[#This Row],[School Code]]</f>
        <v>56022</v>
      </c>
      <c r="F952" t="s">
        <v>1093</v>
      </c>
      <c r="G952">
        <f>School_Listing[[#This Row],[School Code]]</f>
        <v>22</v>
      </c>
    </row>
    <row r="953" spans="1:7" hidden="1" x14ac:dyDescent="0.25">
      <c r="A953">
        <v>560</v>
      </c>
      <c r="B953" t="s">
        <v>1091</v>
      </c>
      <c r="C953">
        <f>School_Listing[[#This Row],[System Code]]</f>
        <v>560</v>
      </c>
      <c r="D953">
        <v>21</v>
      </c>
      <c r="E953" t="str">
        <f>School_Listing[[#This Row],[System Code]]&amp;School_Listing[[#This Row],[School Code]]</f>
        <v>56021</v>
      </c>
      <c r="F953" t="s">
        <v>1094</v>
      </c>
      <c r="G953">
        <f>School_Listing[[#This Row],[School Code]]</f>
        <v>21</v>
      </c>
    </row>
    <row r="954" spans="1:7" hidden="1" x14ac:dyDescent="0.25">
      <c r="A954">
        <v>560</v>
      </c>
      <c r="B954" t="s">
        <v>1091</v>
      </c>
      <c r="C954">
        <f>School_Listing[[#This Row],[System Code]]</f>
        <v>560</v>
      </c>
      <c r="D954">
        <v>20</v>
      </c>
      <c r="E954" t="str">
        <f>School_Listing[[#This Row],[System Code]]&amp;School_Listing[[#This Row],[School Code]]</f>
        <v>56020</v>
      </c>
      <c r="F954" t="s">
        <v>1095</v>
      </c>
      <c r="G954">
        <f>School_Listing[[#This Row],[School Code]]</f>
        <v>20</v>
      </c>
    </row>
    <row r="955" spans="1:7" hidden="1" x14ac:dyDescent="0.25">
      <c r="A955">
        <v>560</v>
      </c>
      <c r="B955" t="s">
        <v>1091</v>
      </c>
      <c r="C955">
        <f>School_Listing[[#This Row],[System Code]]</f>
        <v>560</v>
      </c>
      <c r="D955">
        <v>25</v>
      </c>
      <c r="E955" t="str">
        <f>School_Listing[[#This Row],[System Code]]&amp;School_Listing[[#This Row],[School Code]]</f>
        <v>56025</v>
      </c>
      <c r="F955" t="s">
        <v>1096</v>
      </c>
      <c r="G955">
        <f>School_Listing[[#This Row],[School Code]]</f>
        <v>25</v>
      </c>
    </row>
    <row r="956" spans="1:7" hidden="1" x14ac:dyDescent="0.25">
      <c r="A956">
        <v>560</v>
      </c>
      <c r="B956" t="s">
        <v>1091</v>
      </c>
      <c r="C956">
        <f>School_Listing[[#This Row],[System Code]]</f>
        <v>560</v>
      </c>
      <c r="D956">
        <v>30</v>
      </c>
      <c r="E956" t="str">
        <f>School_Listing[[#This Row],[System Code]]&amp;School_Listing[[#This Row],[School Code]]</f>
        <v>56030</v>
      </c>
      <c r="F956" t="s">
        <v>1097</v>
      </c>
      <c r="G956">
        <f>School_Listing[[#This Row],[School Code]]</f>
        <v>30</v>
      </c>
    </row>
    <row r="957" spans="1:7" hidden="1" x14ac:dyDescent="0.25">
      <c r="A957">
        <v>560</v>
      </c>
      <c r="B957" t="s">
        <v>1091</v>
      </c>
      <c r="C957">
        <f>School_Listing[[#This Row],[System Code]]</f>
        <v>560</v>
      </c>
      <c r="D957">
        <v>35</v>
      </c>
      <c r="E957" t="str">
        <f>School_Listing[[#This Row],[System Code]]&amp;School_Listing[[#This Row],[School Code]]</f>
        <v>56035</v>
      </c>
      <c r="F957" t="s">
        <v>1080</v>
      </c>
      <c r="G957">
        <f>School_Listing[[#This Row],[School Code]]</f>
        <v>35</v>
      </c>
    </row>
    <row r="958" spans="1:7" hidden="1" x14ac:dyDescent="0.25">
      <c r="A958">
        <v>570</v>
      </c>
      <c r="B958" t="s">
        <v>1098</v>
      </c>
      <c r="C958">
        <f>School_Listing[[#This Row],[System Code]]</f>
        <v>570</v>
      </c>
      <c r="D958">
        <v>6</v>
      </c>
      <c r="E958" t="str">
        <f>School_Listing[[#This Row],[System Code]]&amp;School_Listing[[#This Row],[School Code]]</f>
        <v>5706</v>
      </c>
      <c r="F958" t="s">
        <v>1099</v>
      </c>
      <c r="G958">
        <f>School_Listing[[#This Row],[School Code]]</f>
        <v>6</v>
      </c>
    </row>
    <row r="959" spans="1:7" hidden="1" x14ac:dyDescent="0.25">
      <c r="A959">
        <v>570</v>
      </c>
      <c r="B959" t="s">
        <v>1098</v>
      </c>
      <c r="C959">
        <f>School_Listing[[#This Row],[System Code]]</f>
        <v>570</v>
      </c>
      <c r="D959">
        <v>146</v>
      </c>
      <c r="E959" t="str">
        <f>School_Listing[[#This Row],[System Code]]&amp;School_Listing[[#This Row],[School Code]]</f>
        <v>570146</v>
      </c>
      <c r="F959" t="s">
        <v>1100</v>
      </c>
      <c r="G959">
        <f>School_Listing[[#This Row],[School Code]]</f>
        <v>146</v>
      </c>
    </row>
    <row r="960" spans="1:7" hidden="1" x14ac:dyDescent="0.25">
      <c r="A960">
        <v>570</v>
      </c>
      <c r="B960" t="s">
        <v>1098</v>
      </c>
      <c r="C960">
        <f>School_Listing[[#This Row],[System Code]]</f>
        <v>570</v>
      </c>
      <c r="D960">
        <v>14</v>
      </c>
      <c r="E960" t="str">
        <f>School_Listing[[#This Row],[System Code]]&amp;School_Listing[[#This Row],[School Code]]</f>
        <v>57014</v>
      </c>
      <c r="F960" t="s">
        <v>1101</v>
      </c>
      <c r="G960">
        <f>School_Listing[[#This Row],[School Code]]</f>
        <v>14</v>
      </c>
    </row>
    <row r="961" spans="1:7" hidden="1" x14ac:dyDescent="0.25">
      <c r="A961">
        <v>570</v>
      </c>
      <c r="B961" t="s">
        <v>1098</v>
      </c>
      <c r="C961">
        <f>School_Listing[[#This Row],[System Code]]</f>
        <v>570</v>
      </c>
      <c r="D961">
        <v>86</v>
      </c>
      <c r="E961" t="str">
        <f>School_Listing[[#This Row],[System Code]]&amp;School_Listing[[#This Row],[School Code]]</f>
        <v>57086</v>
      </c>
      <c r="F961" t="s">
        <v>1102</v>
      </c>
      <c r="G961">
        <f>School_Listing[[#This Row],[School Code]]</f>
        <v>86</v>
      </c>
    </row>
    <row r="962" spans="1:7" hidden="1" x14ac:dyDescent="0.25">
      <c r="A962">
        <v>570</v>
      </c>
      <c r="B962" t="s">
        <v>1098</v>
      </c>
      <c r="C962">
        <f>School_Listing[[#This Row],[System Code]]</f>
        <v>570</v>
      </c>
      <c r="D962">
        <v>21</v>
      </c>
      <c r="E962" t="str">
        <f>School_Listing[[#This Row],[System Code]]&amp;School_Listing[[#This Row],[School Code]]</f>
        <v>57021</v>
      </c>
      <c r="F962" t="s">
        <v>1103</v>
      </c>
      <c r="G962">
        <f>School_Listing[[#This Row],[School Code]]</f>
        <v>21</v>
      </c>
    </row>
    <row r="963" spans="1:7" hidden="1" x14ac:dyDescent="0.25">
      <c r="A963">
        <v>570</v>
      </c>
      <c r="B963" t="s">
        <v>1098</v>
      </c>
      <c r="C963">
        <f>School_Listing[[#This Row],[System Code]]</f>
        <v>570</v>
      </c>
      <c r="D963">
        <v>140</v>
      </c>
      <c r="E963" t="str">
        <f>School_Listing[[#This Row],[System Code]]&amp;School_Listing[[#This Row],[School Code]]</f>
        <v>570140</v>
      </c>
      <c r="F963" t="s">
        <v>664</v>
      </c>
      <c r="G963">
        <f>School_Listing[[#This Row],[School Code]]</f>
        <v>140</v>
      </c>
    </row>
    <row r="964" spans="1:7" hidden="1" x14ac:dyDescent="0.25">
      <c r="A964">
        <v>570</v>
      </c>
      <c r="B964" t="s">
        <v>1098</v>
      </c>
      <c r="C964">
        <f>School_Listing[[#This Row],[System Code]]</f>
        <v>570</v>
      </c>
      <c r="D964">
        <v>38</v>
      </c>
      <c r="E964" t="str">
        <f>School_Listing[[#This Row],[System Code]]&amp;School_Listing[[#This Row],[School Code]]</f>
        <v>57038</v>
      </c>
      <c r="F964" t="s">
        <v>1104</v>
      </c>
      <c r="G964">
        <f>School_Listing[[#This Row],[School Code]]</f>
        <v>38</v>
      </c>
    </row>
    <row r="965" spans="1:7" hidden="1" x14ac:dyDescent="0.25">
      <c r="A965">
        <v>570</v>
      </c>
      <c r="B965" t="s">
        <v>1098</v>
      </c>
      <c r="C965">
        <f>School_Listing[[#This Row],[System Code]]</f>
        <v>570</v>
      </c>
      <c r="D965">
        <v>150</v>
      </c>
      <c r="E965" t="str">
        <f>School_Listing[[#This Row],[System Code]]&amp;School_Listing[[#This Row],[School Code]]</f>
        <v>570150</v>
      </c>
      <c r="F965" t="s">
        <v>2062</v>
      </c>
      <c r="G965">
        <f>School_Listing[[#This Row],[School Code]]</f>
        <v>150</v>
      </c>
    </row>
    <row r="966" spans="1:7" hidden="1" x14ac:dyDescent="0.25">
      <c r="A966">
        <v>570</v>
      </c>
      <c r="B966" t="s">
        <v>1098</v>
      </c>
      <c r="C966">
        <f>School_Listing[[#This Row],[System Code]]</f>
        <v>570</v>
      </c>
      <c r="D966">
        <v>144</v>
      </c>
      <c r="E966" t="str">
        <f>School_Listing[[#This Row],[System Code]]&amp;School_Listing[[#This Row],[School Code]]</f>
        <v>570144</v>
      </c>
      <c r="F966" t="s">
        <v>1105</v>
      </c>
      <c r="G966">
        <f>School_Listing[[#This Row],[School Code]]</f>
        <v>144</v>
      </c>
    </row>
    <row r="967" spans="1:7" hidden="1" x14ac:dyDescent="0.25">
      <c r="A967">
        <v>570</v>
      </c>
      <c r="B967" t="s">
        <v>1098</v>
      </c>
      <c r="C967">
        <f>School_Listing[[#This Row],[System Code]]</f>
        <v>570</v>
      </c>
      <c r="D967">
        <v>26</v>
      </c>
      <c r="E967" t="str">
        <f>School_Listing[[#This Row],[System Code]]&amp;School_Listing[[#This Row],[School Code]]</f>
        <v>57026</v>
      </c>
      <c r="F967" t="s">
        <v>2063</v>
      </c>
      <c r="G967">
        <f>School_Listing[[#This Row],[School Code]]</f>
        <v>26</v>
      </c>
    </row>
    <row r="968" spans="1:7" hidden="1" x14ac:dyDescent="0.25">
      <c r="A968">
        <v>570</v>
      </c>
      <c r="B968" t="s">
        <v>1098</v>
      </c>
      <c r="C968">
        <f>School_Listing[[#This Row],[System Code]]</f>
        <v>570</v>
      </c>
      <c r="D968">
        <v>28</v>
      </c>
      <c r="E968" t="str">
        <f>School_Listing[[#This Row],[System Code]]&amp;School_Listing[[#This Row],[School Code]]</f>
        <v>57028</v>
      </c>
      <c r="F968" t="s">
        <v>2064</v>
      </c>
      <c r="G968">
        <f>School_Listing[[#This Row],[School Code]]</f>
        <v>28</v>
      </c>
    </row>
    <row r="969" spans="1:7" hidden="1" x14ac:dyDescent="0.25">
      <c r="A969">
        <v>570</v>
      </c>
      <c r="B969" t="s">
        <v>1098</v>
      </c>
      <c r="C969">
        <f>School_Listing[[#This Row],[System Code]]</f>
        <v>570</v>
      </c>
      <c r="D969">
        <v>22</v>
      </c>
      <c r="E969" t="str">
        <f>School_Listing[[#This Row],[System Code]]&amp;School_Listing[[#This Row],[School Code]]</f>
        <v>57022</v>
      </c>
      <c r="F969" t="s">
        <v>1106</v>
      </c>
      <c r="G969">
        <f>School_Listing[[#This Row],[School Code]]</f>
        <v>22</v>
      </c>
    </row>
    <row r="970" spans="1:7" hidden="1" x14ac:dyDescent="0.25">
      <c r="A970">
        <v>570</v>
      </c>
      <c r="B970" t="s">
        <v>1098</v>
      </c>
      <c r="C970">
        <f>School_Listing[[#This Row],[System Code]]</f>
        <v>570</v>
      </c>
      <c r="D970">
        <v>53</v>
      </c>
      <c r="E970" t="str">
        <f>School_Listing[[#This Row],[System Code]]&amp;School_Listing[[#This Row],[School Code]]</f>
        <v>57053</v>
      </c>
      <c r="F970" t="s">
        <v>1107</v>
      </c>
      <c r="G970">
        <f>School_Listing[[#This Row],[School Code]]</f>
        <v>53</v>
      </c>
    </row>
    <row r="971" spans="1:7" hidden="1" x14ac:dyDescent="0.25">
      <c r="A971">
        <v>570</v>
      </c>
      <c r="B971" t="s">
        <v>1098</v>
      </c>
      <c r="C971">
        <f>School_Listing[[#This Row],[System Code]]</f>
        <v>570</v>
      </c>
      <c r="D971">
        <v>56</v>
      </c>
      <c r="E971" t="str">
        <f>School_Listing[[#This Row],[System Code]]&amp;School_Listing[[#This Row],[School Code]]</f>
        <v>57056</v>
      </c>
      <c r="F971" t="s">
        <v>1108</v>
      </c>
      <c r="G971">
        <f>School_Listing[[#This Row],[School Code]]</f>
        <v>56</v>
      </c>
    </row>
    <row r="972" spans="1:7" hidden="1" x14ac:dyDescent="0.25">
      <c r="A972">
        <v>570</v>
      </c>
      <c r="B972" t="s">
        <v>1098</v>
      </c>
      <c r="C972">
        <f>School_Listing[[#This Row],[System Code]]</f>
        <v>570</v>
      </c>
      <c r="D972">
        <v>63</v>
      </c>
      <c r="E972" t="str">
        <f>School_Listing[[#This Row],[System Code]]&amp;School_Listing[[#This Row],[School Code]]</f>
        <v>57063</v>
      </c>
      <c r="F972" t="s">
        <v>1109</v>
      </c>
      <c r="G972">
        <f>School_Listing[[#This Row],[School Code]]</f>
        <v>63</v>
      </c>
    </row>
    <row r="973" spans="1:7" hidden="1" x14ac:dyDescent="0.25">
      <c r="A973">
        <v>570</v>
      </c>
      <c r="B973" t="s">
        <v>1098</v>
      </c>
      <c r="C973">
        <f>School_Listing[[#This Row],[System Code]]</f>
        <v>570</v>
      </c>
      <c r="D973">
        <v>142</v>
      </c>
      <c r="E973" t="str">
        <f>School_Listing[[#This Row],[System Code]]&amp;School_Listing[[#This Row],[School Code]]</f>
        <v>570142</v>
      </c>
      <c r="F973" t="s">
        <v>1110</v>
      </c>
      <c r="G973">
        <f>School_Listing[[#This Row],[School Code]]</f>
        <v>142</v>
      </c>
    </row>
    <row r="974" spans="1:7" hidden="1" x14ac:dyDescent="0.25">
      <c r="A974">
        <v>570</v>
      </c>
      <c r="B974" t="s">
        <v>1098</v>
      </c>
      <c r="C974">
        <f>School_Listing[[#This Row],[System Code]]</f>
        <v>570</v>
      </c>
      <c r="D974">
        <v>71</v>
      </c>
      <c r="E974" t="str">
        <f>School_Listing[[#This Row],[System Code]]&amp;School_Listing[[#This Row],[School Code]]</f>
        <v>57071</v>
      </c>
      <c r="F974" t="s">
        <v>1111</v>
      </c>
      <c r="G974">
        <f>School_Listing[[#This Row],[School Code]]</f>
        <v>71</v>
      </c>
    </row>
    <row r="975" spans="1:7" hidden="1" x14ac:dyDescent="0.25">
      <c r="A975">
        <v>570</v>
      </c>
      <c r="B975" t="s">
        <v>1098</v>
      </c>
      <c r="C975">
        <f>School_Listing[[#This Row],[System Code]]</f>
        <v>570</v>
      </c>
      <c r="D975">
        <v>76</v>
      </c>
      <c r="E975" t="str">
        <f>School_Listing[[#This Row],[System Code]]&amp;School_Listing[[#This Row],[School Code]]</f>
        <v>57076</v>
      </c>
      <c r="F975" t="s">
        <v>1112</v>
      </c>
      <c r="G975">
        <f>School_Listing[[#This Row],[School Code]]</f>
        <v>76</v>
      </c>
    </row>
    <row r="976" spans="1:7" hidden="1" x14ac:dyDescent="0.25">
      <c r="A976">
        <v>570</v>
      </c>
      <c r="B976" t="s">
        <v>1098</v>
      </c>
      <c r="C976">
        <f>School_Listing[[#This Row],[System Code]]</f>
        <v>570</v>
      </c>
      <c r="D976">
        <v>135</v>
      </c>
      <c r="E976" t="str">
        <f>School_Listing[[#This Row],[System Code]]&amp;School_Listing[[#This Row],[School Code]]</f>
        <v>570135</v>
      </c>
      <c r="F976" t="s">
        <v>2065</v>
      </c>
      <c r="G976">
        <f>School_Listing[[#This Row],[School Code]]</f>
        <v>135</v>
      </c>
    </row>
    <row r="977" spans="1:7" hidden="1" x14ac:dyDescent="0.25">
      <c r="A977">
        <v>570</v>
      </c>
      <c r="B977" t="s">
        <v>1098</v>
      </c>
      <c r="C977">
        <f>School_Listing[[#This Row],[System Code]]</f>
        <v>570</v>
      </c>
      <c r="D977">
        <v>125</v>
      </c>
      <c r="E977" t="str">
        <f>School_Listing[[#This Row],[System Code]]&amp;School_Listing[[#This Row],[School Code]]</f>
        <v>570125</v>
      </c>
      <c r="F977" t="s">
        <v>2066</v>
      </c>
      <c r="G977">
        <f>School_Listing[[#This Row],[School Code]]</f>
        <v>125</v>
      </c>
    </row>
    <row r="978" spans="1:7" hidden="1" x14ac:dyDescent="0.25">
      <c r="A978">
        <v>570</v>
      </c>
      <c r="B978" t="s">
        <v>1098</v>
      </c>
      <c r="C978">
        <f>School_Listing[[#This Row],[System Code]]</f>
        <v>570</v>
      </c>
      <c r="D978">
        <v>100</v>
      </c>
      <c r="E978" t="str">
        <f>School_Listing[[#This Row],[System Code]]&amp;School_Listing[[#This Row],[School Code]]</f>
        <v>570100</v>
      </c>
      <c r="F978" t="s">
        <v>1113</v>
      </c>
      <c r="G978">
        <f>School_Listing[[#This Row],[School Code]]</f>
        <v>100</v>
      </c>
    </row>
    <row r="979" spans="1:7" hidden="1" x14ac:dyDescent="0.25">
      <c r="A979">
        <v>570</v>
      </c>
      <c r="B979" t="s">
        <v>1098</v>
      </c>
      <c r="C979">
        <f>School_Listing[[#This Row],[System Code]]</f>
        <v>570</v>
      </c>
      <c r="D979">
        <v>24</v>
      </c>
      <c r="E979" t="str">
        <f>School_Listing[[#This Row],[System Code]]&amp;School_Listing[[#This Row],[School Code]]</f>
        <v>57024</v>
      </c>
      <c r="F979" t="s">
        <v>1114</v>
      </c>
      <c r="G979">
        <f>School_Listing[[#This Row],[School Code]]</f>
        <v>24</v>
      </c>
    </row>
    <row r="980" spans="1:7" hidden="1" x14ac:dyDescent="0.25">
      <c r="A980">
        <v>570</v>
      </c>
      <c r="B980" t="s">
        <v>1098</v>
      </c>
      <c r="C980">
        <f>School_Listing[[#This Row],[System Code]]</f>
        <v>570</v>
      </c>
      <c r="D980">
        <v>102</v>
      </c>
      <c r="E980" t="str">
        <f>School_Listing[[#This Row],[System Code]]&amp;School_Listing[[#This Row],[School Code]]</f>
        <v>570102</v>
      </c>
      <c r="F980" t="s">
        <v>1115</v>
      </c>
      <c r="G980">
        <f>School_Listing[[#This Row],[School Code]]</f>
        <v>102</v>
      </c>
    </row>
    <row r="981" spans="1:7" hidden="1" x14ac:dyDescent="0.25">
      <c r="A981">
        <v>570</v>
      </c>
      <c r="B981" t="s">
        <v>1098</v>
      </c>
      <c r="C981">
        <f>School_Listing[[#This Row],[System Code]]</f>
        <v>570</v>
      </c>
      <c r="D981">
        <v>105</v>
      </c>
      <c r="E981" t="str">
        <f>School_Listing[[#This Row],[System Code]]&amp;School_Listing[[#This Row],[School Code]]</f>
        <v>570105</v>
      </c>
      <c r="F981" t="s">
        <v>1116</v>
      </c>
      <c r="G981">
        <f>School_Listing[[#This Row],[School Code]]</f>
        <v>105</v>
      </c>
    </row>
    <row r="982" spans="1:7" hidden="1" x14ac:dyDescent="0.25">
      <c r="A982">
        <v>570</v>
      </c>
      <c r="B982" t="s">
        <v>1098</v>
      </c>
      <c r="C982">
        <f>School_Listing[[#This Row],[System Code]]</f>
        <v>570</v>
      </c>
      <c r="D982">
        <v>111</v>
      </c>
      <c r="E982" t="str">
        <f>School_Listing[[#This Row],[System Code]]&amp;School_Listing[[#This Row],[School Code]]</f>
        <v>570111</v>
      </c>
      <c r="F982" t="s">
        <v>1117</v>
      </c>
      <c r="G982">
        <f>School_Listing[[#This Row],[School Code]]</f>
        <v>111</v>
      </c>
    </row>
    <row r="983" spans="1:7" hidden="1" x14ac:dyDescent="0.25">
      <c r="A983">
        <v>570</v>
      </c>
      <c r="B983" t="s">
        <v>1098</v>
      </c>
      <c r="C983">
        <f>School_Listing[[#This Row],[System Code]]</f>
        <v>570</v>
      </c>
      <c r="D983">
        <v>130</v>
      </c>
      <c r="E983" t="str">
        <f>School_Listing[[#This Row],[System Code]]&amp;School_Listing[[#This Row],[School Code]]</f>
        <v>570130</v>
      </c>
      <c r="F983" t="s">
        <v>1118</v>
      </c>
      <c r="G983">
        <f>School_Listing[[#This Row],[School Code]]</f>
        <v>130</v>
      </c>
    </row>
    <row r="984" spans="1:7" hidden="1" x14ac:dyDescent="0.25">
      <c r="A984">
        <v>580</v>
      </c>
      <c r="B984" t="s">
        <v>1119</v>
      </c>
      <c r="C984">
        <f>School_Listing[[#This Row],[System Code]]</f>
        <v>580</v>
      </c>
      <c r="D984">
        <v>75</v>
      </c>
      <c r="E984" t="str">
        <f>School_Listing[[#This Row],[System Code]]&amp;School_Listing[[#This Row],[School Code]]</f>
        <v>58075</v>
      </c>
      <c r="F984" t="s">
        <v>1120</v>
      </c>
      <c r="G984">
        <f>School_Listing[[#This Row],[School Code]]</f>
        <v>75</v>
      </c>
    </row>
    <row r="985" spans="1:7" hidden="1" x14ac:dyDescent="0.25">
      <c r="A985">
        <v>580</v>
      </c>
      <c r="B985" t="s">
        <v>1119</v>
      </c>
      <c r="C985">
        <f>School_Listing[[#This Row],[System Code]]</f>
        <v>580</v>
      </c>
      <c r="D985">
        <v>21</v>
      </c>
      <c r="E985" t="str">
        <f>School_Listing[[#This Row],[System Code]]&amp;School_Listing[[#This Row],[School Code]]</f>
        <v>58021</v>
      </c>
      <c r="F985" t="s">
        <v>1121</v>
      </c>
      <c r="G985">
        <f>School_Listing[[#This Row],[School Code]]</f>
        <v>21</v>
      </c>
    </row>
    <row r="986" spans="1:7" hidden="1" x14ac:dyDescent="0.25">
      <c r="A986">
        <v>580</v>
      </c>
      <c r="B986" t="s">
        <v>1119</v>
      </c>
      <c r="C986">
        <f>School_Listing[[#This Row],[System Code]]</f>
        <v>580</v>
      </c>
      <c r="D986">
        <v>23</v>
      </c>
      <c r="E986" t="str">
        <f>School_Listing[[#This Row],[System Code]]&amp;School_Listing[[#This Row],[School Code]]</f>
        <v>58023</v>
      </c>
      <c r="F986" t="s">
        <v>1122</v>
      </c>
      <c r="G986">
        <f>School_Listing[[#This Row],[School Code]]</f>
        <v>23</v>
      </c>
    </row>
    <row r="987" spans="1:7" hidden="1" x14ac:dyDescent="0.25">
      <c r="A987">
        <v>580</v>
      </c>
      <c r="B987" t="s">
        <v>1119</v>
      </c>
      <c r="C987">
        <f>School_Listing[[#This Row],[System Code]]</f>
        <v>580</v>
      </c>
      <c r="D987">
        <v>25</v>
      </c>
      <c r="E987" t="str">
        <f>School_Listing[[#This Row],[System Code]]&amp;School_Listing[[#This Row],[School Code]]</f>
        <v>58025</v>
      </c>
      <c r="F987" t="s">
        <v>1123</v>
      </c>
      <c r="G987">
        <f>School_Listing[[#This Row],[School Code]]</f>
        <v>25</v>
      </c>
    </row>
    <row r="988" spans="1:7" hidden="1" x14ac:dyDescent="0.25">
      <c r="A988">
        <v>580</v>
      </c>
      <c r="B988" t="s">
        <v>1119</v>
      </c>
      <c r="C988">
        <f>School_Listing[[#This Row],[System Code]]</f>
        <v>580</v>
      </c>
      <c r="D988">
        <v>77</v>
      </c>
      <c r="E988" t="str">
        <f>School_Listing[[#This Row],[System Code]]&amp;School_Listing[[#This Row],[School Code]]</f>
        <v>58077</v>
      </c>
      <c r="F988" t="s">
        <v>2067</v>
      </c>
      <c r="G988">
        <f>School_Listing[[#This Row],[School Code]]</f>
        <v>77</v>
      </c>
    </row>
    <row r="989" spans="1:7" hidden="1" x14ac:dyDescent="0.25">
      <c r="A989">
        <v>580</v>
      </c>
      <c r="B989" t="s">
        <v>1119</v>
      </c>
      <c r="C989">
        <f>School_Listing[[#This Row],[System Code]]</f>
        <v>580</v>
      </c>
      <c r="D989">
        <v>80</v>
      </c>
      <c r="E989" t="str">
        <f>School_Listing[[#This Row],[System Code]]&amp;School_Listing[[#This Row],[School Code]]</f>
        <v>58080</v>
      </c>
      <c r="F989" t="s">
        <v>1124</v>
      </c>
      <c r="G989">
        <f>School_Listing[[#This Row],[School Code]]</f>
        <v>80</v>
      </c>
    </row>
    <row r="990" spans="1:7" hidden="1" x14ac:dyDescent="0.25">
      <c r="A990">
        <v>580</v>
      </c>
      <c r="B990" t="s">
        <v>1119</v>
      </c>
      <c r="C990">
        <f>School_Listing[[#This Row],[System Code]]</f>
        <v>580</v>
      </c>
      <c r="D990">
        <v>30</v>
      </c>
      <c r="E990" t="str">
        <f>School_Listing[[#This Row],[System Code]]&amp;School_Listing[[#This Row],[School Code]]</f>
        <v>58030</v>
      </c>
      <c r="F990" t="s">
        <v>1125</v>
      </c>
      <c r="G990">
        <f>School_Listing[[#This Row],[School Code]]</f>
        <v>30</v>
      </c>
    </row>
    <row r="991" spans="1:7" hidden="1" x14ac:dyDescent="0.25">
      <c r="A991">
        <v>580</v>
      </c>
      <c r="B991" t="s">
        <v>1119</v>
      </c>
      <c r="C991">
        <f>School_Listing[[#This Row],[System Code]]</f>
        <v>580</v>
      </c>
      <c r="D991">
        <v>50</v>
      </c>
      <c r="E991" t="str">
        <f>School_Listing[[#This Row],[System Code]]&amp;School_Listing[[#This Row],[School Code]]</f>
        <v>58050</v>
      </c>
      <c r="F991" t="s">
        <v>1126</v>
      </c>
      <c r="G991">
        <f>School_Listing[[#This Row],[School Code]]</f>
        <v>50</v>
      </c>
    </row>
    <row r="992" spans="1:7" hidden="1" x14ac:dyDescent="0.25">
      <c r="A992">
        <v>580</v>
      </c>
      <c r="B992" t="s">
        <v>1119</v>
      </c>
      <c r="C992">
        <f>School_Listing[[#This Row],[System Code]]</f>
        <v>580</v>
      </c>
      <c r="D992">
        <v>55</v>
      </c>
      <c r="E992" t="str">
        <f>School_Listing[[#This Row],[System Code]]&amp;School_Listing[[#This Row],[School Code]]</f>
        <v>58055</v>
      </c>
      <c r="F992" t="s">
        <v>1127</v>
      </c>
      <c r="G992">
        <f>School_Listing[[#This Row],[School Code]]</f>
        <v>55</v>
      </c>
    </row>
    <row r="993" spans="1:7" hidden="1" x14ac:dyDescent="0.25">
      <c r="A993">
        <v>580</v>
      </c>
      <c r="B993" t="s">
        <v>1119</v>
      </c>
      <c r="C993">
        <f>School_Listing[[#This Row],[System Code]]</f>
        <v>580</v>
      </c>
      <c r="D993">
        <v>63</v>
      </c>
      <c r="E993" t="str">
        <f>School_Listing[[#This Row],[System Code]]&amp;School_Listing[[#This Row],[School Code]]</f>
        <v>58063</v>
      </c>
      <c r="F993" t="s">
        <v>1128</v>
      </c>
      <c r="G993">
        <f>School_Listing[[#This Row],[School Code]]</f>
        <v>63</v>
      </c>
    </row>
    <row r="994" spans="1:7" hidden="1" x14ac:dyDescent="0.25">
      <c r="A994">
        <v>580</v>
      </c>
      <c r="B994" t="s">
        <v>1119</v>
      </c>
      <c r="C994">
        <f>School_Listing[[#This Row],[System Code]]</f>
        <v>580</v>
      </c>
      <c r="D994">
        <v>70</v>
      </c>
      <c r="E994" t="str">
        <f>School_Listing[[#This Row],[System Code]]&amp;School_Listing[[#This Row],[School Code]]</f>
        <v>58070</v>
      </c>
      <c r="F994" t="s">
        <v>1129</v>
      </c>
      <c r="G994">
        <f>School_Listing[[#This Row],[School Code]]</f>
        <v>70</v>
      </c>
    </row>
    <row r="995" spans="1:7" hidden="1" x14ac:dyDescent="0.25">
      <c r="A995">
        <v>580</v>
      </c>
      <c r="B995" t="s">
        <v>1119</v>
      </c>
      <c r="C995">
        <f>School_Listing[[#This Row],[System Code]]</f>
        <v>580</v>
      </c>
      <c r="D995">
        <v>65</v>
      </c>
      <c r="E995" t="str">
        <f>School_Listing[[#This Row],[System Code]]&amp;School_Listing[[#This Row],[School Code]]</f>
        <v>58065</v>
      </c>
      <c r="F995" t="s">
        <v>1130</v>
      </c>
      <c r="G995">
        <f>School_Listing[[#This Row],[School Code]]</f>
        <v>65</v>
      </c>
    </row>
    <row r="996" spans="1:7" hidden="1" x14ac:dyDescent="0.25">
      <c r="A996">
        <v>581</v>
      </c>
      <c r="B996" t="s">
        <v>1131</v>
      </c>
      <c r="C996">
        <f>School_Listing[[#This Row],[System Code]]</f>
        <v>581</v>
      </c>
      <c r="D996">
        <v>5</v>
      </c>
      <c r="E996" t="str">
        <f>School_Listing[[#This Row],[System Code]]&amp;School_Listing[[#This Row],[School Code]]</f>
        <v>5815</v>
      </c>
      <c r="F996" t="s">
        <v>1132</v>
      </c>
      <c r="G996">
        <f>School_Listing[[#This Row],[School Code]]</f>
        <v>5</v>
      </c>
    </row>
    <row r="997" spans="1:7" hidden="1" x14ac:dyDescent="0.25">
      <c r="A997">
        <v>590</v>
      </c>
      <c r="B997" t="s">
        <v>1133</v>
      </c>
      <c r="C997">
        <f>School_Listing[[#This Row],[System Code]]</f>
        <v>590</v>
      </c>
      <c r="D997">
        <v>7</v>
      </c>
      <c r="E997" t="str">
        <f>School_Listing[[#This Row],[System Code]]&amp;School_Listing[[#This Row],[School Code]]</f>
        <v>5907</v>
      </c>
      <c r="F997" t="s">
        <v>1134</v>
      </c>
      <c r="G997">
        <f>School_Listing[[#This Row],[School Code]]</f>
        <v>7</v>
      </c>
    </row>
    <row r="998" spans="1:7" hidden="1" x14ac:dyDescent="0.25">
      <c r="A998">
        <v>590</v>
      </c>
      <c r="B998" t="s">
        <v>1133</v>
      </c>
      <c r="C998">
        <f>School_Listing[[#This Row],[System Code]]</f>
        <v>590</v>
      </c>
      <c r="D998">
        <v>18</v>
      </c>
      <c r="E998" t="str">
        <f>School_Listing[[#This Row],[System Code]]&amp;School_Listing[[#This Row],[School Code]]</f>
        <v>59018</v>
      </c>
      <c r="F998" t="s">
        <v>1135</v>
      </c>
      <c r="G998">
        <f>School_Listing[[#This Row],[School Code]]</f>
        <v>18</v>
      </c>
    </row>
    <row r="999" spans="1:7" hidden="1" x14ac:dyDescent="0.25">
      <c r="A999">
        <v>590</v>
      </c>
      <c r="B999" t="s">
        <v>1133</v>
      </c>
      <c r="C999">
        <f>School_Listing[[#This Row],[System Code]]</f>
        <v>590</v>
      </c>
      <c r="D999">
        <v>20</v>
      </c>
      <c r="E999" t="str">
        <f>School_Listing[[#This Row],[System Code]]&amp;School_Listing[[#This Row],[School Code]]</f>
        <v>59020</v>
      </c>
      <c r="F999" t="s">
        <v>1136</v>
      </c>
      <c r="G999">
        <f>School_Listing[[#This Row],[School Code]]</f>
        <v>20</v>
      </c>
    </row>
    <row r="1000" spans="1:7" hidden="1" x14ac:dyDescent="0.25">
      <c r="A1000">
        <v>590</v>
      </c>
      <c r="B1000" t="s">
        <v>1133</v>
      </c>
      <c r="C1000">
        <f>School_Listing[[#This Row],[System Code]]</f>
        <v>590</v>
      </c>
      <c r="D1000">
        <v>65</v>
      </c>
      <c r="E1000" t="str">
        <f>School_Listing[[#This Row],[System Code]]&amp;School_Listing[[#This Row],[School Code]]</f>
        <v>59065</v>
      </c>
      <c r="F1000" t="s">
        <v>1137</v>
      </c>
      <c r="G1000">
        <f>School_Listing[[#This Row],[School Code]]</f>
        <v>65</v>
      </c>
    </row>
    <row r="1001" spans="1:7" hidden="1" x14ac:dyDescent="0.25">
      <c r="A1001">
        <v>590</v>
      </c>
      <c r="B1001" t="s">
        <v>1133</v>
      </c>
      <c r="C1001">
        <f>School_Listing[[#This Row],[System Code]]</f>
        <v>590</v>
      </c>
      <c r="D1001">
        <v>30</v>
      </c>
      <c r="E1001" t="str">
        <f>School_Listing[[#This Row],[System Code]]&amp;School_Listing[[#This Row],[School Code]]</f>
        <v>59030</v>
      </c>
      <c r="F1001" t="s">
        <v>1138</v>
      </c>
      <c r="G1001">
        <f>School_Listing[[#This Row],[School Code]]</f>
        <v>30</v>
      </c>
    </row>
    <row r="1002" spans="1:7" hidden="1" x14ac:dyDescent="0.25">
      <c r="A1002">
        <v>590</v>
      </c>
      <c r="B1002" t="s">
        <v>1133</v>
      </c>
      <c r="C1002">
        <f>School_Listing[[#This Row],[System Code]]</f>
        <v>590</v>
      </c>
      <c r="D1002">
        <v>41</v>
      </c>
      <c r="E1002" t="str">
        <f>School_Listing[[#This Row],[System Code]]&amp;School_Listing[[#This Row],[School Code]]</f>
        <v>59041</v>
      </c>
      <c r="F1002" t="s">
        <v>1139</v>
      </c>
      <c r="G1002">
        <f>School_Listing[[#This Row],[School Code]]</f>
        <v>41</v>
      </c>
    </row>
    <row r="1003" spans="1:7" hidden="1" x14ac:dyDescent="0.25">
      <c r="A1003">
        <v>590</v>
      </c>
      <c r="B1003" t="s">
        <v>1133</v>
      </c>
      <c r="C1003">
        <f>School_Listing[[#This Row],[System Code]]</f>
        <v>590</v>
      </c>
      <c r="D1003">
        <v>47</v>
      </c>
      <c r="E1003" t="str">
        <f>School_Listing[[#This Row],[System Code]]&amp;School_Listing[[#This Row],[School Code]]</f>
        <v>59047</v>
      </c>
      <c r="F1003" t="s">
        <v>1140</v>
      </c>
      <c r="G1003">
        <f>School_Listing[[#This Row],[School Code]]</f>
        <v>47</v>
      </c>
    </row>
    <row r="1004" spans="1:7" hidden="1" x14ac:dyDescent="0.25">
      <c r="A1004">
        <v>590</v>
      </c>
      <c r="B1004" t="s">
        <v>1133</v>
      </c>
      <c r="C1004">
        <f>School_Listing[[#This Row],[System Code]]</f>
        <v>590</v>
      </c>
      <c r="D1004">
        <v>43</v>
      </c>
      <c r="E1004" t="str">
        <f>School_Listing[[#This Row],[System Code]]&amp;School_Listing[[#This Row],[School Code]]</f>
        <v>59043</v>
      </c>
      <c r="F1004" t="s">
        <v>1141</v>
      </c>
      <c r="G1004">
        <f>School_Listing[[#This Row],[School Code]]</f>
        <v>43</v>
      </c>
    </row>
    <row r="1005" spans="1:7" hidden="1" x14ac:dyDescent="0.25">
      <c r="A1005">
        <v>590</v>
      </c>
      <c r="B1005" t="s">
        <v>1133</v>
      </c>
      <c r="C1005">
        <f>School_Listing[[#This Row],[System Code]]</f>
        <v>590</v>
      </c>
      <c r="D1005">
        <v>51</v>
      </c>
      <c r="E1005" t="str">
        <f>School_Listing[[#This Row],[System Code]]&amp;School_Listing[[#This Row],[School Code]]</f>
        <v>59051</v>
      </c>
      <c r="F1005" t="s">
        <v>1142</v>
      </c>
      <c r="G1005">
        <f>School_Listing[[#This Row],[School Code]]</f>
        <v>51</v>
      </c>
    </row>
    <row r="1006" spans="1:7" hidden="1" x14ac:dyDescent="0.25">
      <c r="A1006">
        <v>590</v>
      </c>
      <c r="B1006" t="s">
        <v>1133</v>
      </c>
      <c r="C1006">
        <f>School_Listing[[#This Row],[System Code]]</f>
        <v>590</v>
      </c>
      <c r="D1006">
        <v>60</v>
      </c>
      <c r="E1006" t="str">
        <f>School_Listing[[#This Row],[System Code]]&amp;School_Listing[[#This Row],[School Code]]</f>
        <v>59060</v>
      </c>
      <c r="F1006" t="s">
        <v>1143</v>
      </c>
      <c r="G1006">
        <f>School_Listing[[#This Row],[School Code]]</f>
        <v>60</v>
      </c>
    </row>
    <row r="1007" spans="1:7" hidden="1" x14ac:dyDescent="0.25">
      <c r="A1007">
        <v>600</v>
      </c>
      <c r="B1007" t="s">
        <v>1144</v>
      </c>
      <c r="C1007">
        <f>School_Listing[[#This Row],[System Code]]</f>
        <v>600</v>
      </c>
      <c r="D1007">
        <v>115</v>
      </c>
      <c r="E1007" t="str">
        <f>School_Listing[[#This Row],[System Code]]&amp;School_Listing[[#This Row],[School Code]]</f>
        <v>600115</v>
      </c>
      <c r="F1007" t="s">
        <v>2068</v>
      </c>
      <c r="G1007">
        <f>School_Listing[[#This Row],[School Code]]</f>
        <v>115</v>
      </c>
    </row>
    <row r="1008" spans="1:7" hidden="1" x14ac:dyDescent="0.25">
      <c r="A1008">
        <v>600</v>
      </c>
      <c r="B1008" t="s">
        <v>1144</v>
      </c>
      <c r="C1008">
        <f>School_Listing[[#This Row],[System Code]]</f>
        <v>600</v>
      </c>
      <c r="D1008">
        <v>120</v>
      </c>
      <c r="E1008" t="str">
        <f>School_Listing[[#This Row],[System Code]]&amp;School_Listing[[#This Row],[School Code]]</f>
        <v>600120</v>
      </c>
      <c r="F1008" t="s">
        <v>2069</v>
      </c>
      <c r="G1008">
        <f>School_Listing[[#This Row],[School Code]]</f>
        <v>120</v>
      </c>
    </row>
    <row r="1009" spans="1:7" hidden="1" x14ac:dyDescent="0.25">
      <c r="A1009">
        <v>600</v>
      </c>
      <c r="B1009" t="s">
        <v>1144</v>
      </c>
      <c r="C1009">
        <f>School_Listing[[#This Row],[System Code]]</f>
        <v>600</v>
      </c>
      <c r="D1009">
        <v>15</v>
      </c>
      <c r="E1009" t="str">
        <f>School_Listing[[#This Row],[System Code]]&amp;School_Listing[[#This Row],[School Code]]</f>
        <v>60015</v>
      </c>
      <c r="F1009" t="s">
        <v>1145</v>
      </c>
      <c r="G1009">
        <f>School_Listing[[#This Row],[School Code]]</f>
        <v>15</v>
      </c>
    </row>
    <row r="1010" spans="1:7" hidden="1" x14ac:dyDescent="0.25">
      <c r="A1010">
        <v>600</v>
      </c>
      <c r="B1010" t="s">
        <v>1144</v>
      </c>
      <c r="C1010">
        <f>School_Listing[[#This Row],[System Code]]</f>
        <v>600</v>
      </c>
      <c r="D1010">
        <v>30</v>
      </c>
      <c r="E1010" t="str">
        <f>School_Listing[[#This Row],[System Code]]&amp;School_Listing[[#This Row],[School Code]]</f>
        <v>60030</v>
      </c>
      <c r="F1010" t="s">
        <v>1146</v>
      </c>
      <c r="G1010">
        <f>School_Listing[[#This Row],[School Code]]</f>
        <v>30</v>
      </c>
    </row>
    <row r="1011" spans="1:7" hidden="1" x14ac:dyDescent="0.25">
      <c r="A1011">
        <v>600</v>
      </c>
      <c r="B1011" t="s">
        <v>1144</v>
      </c>
      <c r="C1011">
        <f>School_Listing[[#This Row],[System Code]]</f>
        <v>600</v>
      </c>
      <c r="D1011">
        <v>33</v>
      </c>
      <c r="E1011" t="str">
        <f>School_Listing[[#This Row],[System Code]]&amp;School_Listing[[#This Row],[School Code]]</f>
        <v>60033</v>
      </c>
      <c r="F1011" t="s">
        <v>1147</v>
      </c>
      <c r="G1011">
        <f>School_Listing[[#This Row],[School Code]]</f>
        <v>33</v>
      </c>
    </row>
    <row r="1012" spans="1:7" hidden="1" x14ac:dyDescent="0.25">
      <c r="A1012">
        <v>600</v>
      </c>
      <c r="B1012" t="s">
        <v>1144</v>
      </c>
      <c r="C1012">
        <f>School_Listing[[#This Row],[System Code]]</f>
        <v>600</v>
      </c>
      <c r="D1012">
        <v>40</v>
      </c>
      <c r="E1012" t="str">
        <f>School_Listing[[#This Row],[System Code]]&amp;School_Listing[[#This Row],[School Code]]</f>
        <v>60040</v>
      </c>
      <c r="F1012" t="s">
        <v>1148</v>
      </c>
      <c r="G1012">
        <f>School_Listing[[#This Row],[School Code]]</f>
        <v>40</v>
      </c>
    </row>
    <row r="1013" spans="1:7" hidden="1" x14ac:dyDescent="0.25">
      <c r="A1013">
        <v>600</v>
      </c>
      <c r="B1013" t="s">
        <v>1144</v>
      </c>
      <c r="C1013">
        <f>School_Listing[[#This Row],[System Code]]</f>
        <v>600</v>
      </c>
      <c r="D1013">
        <v>45</v>
      </c>
      <c r="E1013" t="str">
        <f>School_Listing[[#This Row],[System Code]]&amp;School_Listing[[#This Row],[School Code]]</f>
        <v>60045</v>
      </c>
      <c r="F1013" t="s">
        <v>1057</v>
      </c>
      <c r="G1013">
        <f>School_Listing[[#This Row],[School Code]]</f>
        <v>45</v>
      </c>
    </row>
    <row r="1014" spans="1:7" hidden="1" x14ac:dyDescent="0.25">
      <c r="A1014">
        <v>600</v>
      </c>
      <c r="B1014" t="s">
        <v>1144</v>
      </c>
      <c r="C1014">
        <f>School_Listing[[#This Row],[System Code]]</f>
        <v>600</v>
      </c>
      <c r="D1014">
        <v>50</v>
      </c>
      <c r="E1014" t="str">
        <f>School_Listing[[#This Row],[System Code]]&amp;School_Listing[[#This Row],[School Code]]</f>
        <v>60050</v>
      </c>
      <c r="F1014" t="s">
        <v>1149</v>
      </c>
      <c r="G1014">
        <f>School_Listing[[#This Row],[School Code]]</f>
        <v>50</v>
      </c>
    </row>
    <row r="1015" spans="1:7" hidden="1" x14ac:dyDescent="0.25">
      <c r="A1015">
        <v>600</v>
      </c>
      <c r="B1015" t="s">
        <v>1144</v>
      </c>
      <c r="C1015">
        <f>School_Listing[[#This Row],[System Code]]</f>
        <v>600</v>
      </c>
      <c r="D1015">
        <v>59</v>
      </c>
      <c r="E1015" t="str">
        <f>School_Listing[[#This Row],[System Code]]&amp;School_Listing[[#This Row],[School Code]]</f>
        <v>60059</v>
      </c>
      <c r="F1015" t="s">
        <v>1150</v>
      </c>
      <c r="G1015">
        <f>School_Listing[[#This Row],[School Code]]</f>
        <v>59</v>
      </c>
    </row>
    <row r="1016" spans="1:7" hidden="1" x14ac:dyDescent="0.25">
      <c r="A1016">
        <v>600</v>
      </c>
      <c r="B1016" t="s">
        <v>1144</v>
      </c>
      <c r="C1016">
        <f>School_Listing[[#This Row],[System Code]]</f>
        <v>600</v>
      </c>
      <c r="D1016">
        <v>10</v>
      </c>
      <c r="E1016" t="str">
        <f>School_Listing[[#This Row],[System Code]]&amp;School_Listing[[#This Row],[School Code]]</f>
        <v>60010</v>
      </c>
      <c r="F1016" t="s">
        <v>1151</v>
      </c>
      <c r="G1016">
        <f>School_Listing[[#This Row],[School Code]]</f>
        <v>10</v>
      </c>
    </row>
    <row r="1017" spans="1:7" hidden="1" x14ac:dyDescent="0.25">
      <c r="A1017">
        <v>600</v>
      </c>
      <c r="B1017" t="s">
        <v>1144</v>
      </c>
      <c r="C1017">
        <f>School_Listing[[#This Row],[System Code]]</f>
        <v>600</v>
      </c>
      <c r="D1017">
        <v>5</v>
      </c>
      <c r="E1017" t="str">
        <f>School_Listing[[#This Row],[System Code]]&amp;School_Listing[[#This Row],[School Code]]</f>
        <v>6005</v>
      </c>
      <c r="F1017" t="s">
        <v>1152</v>
      </c>
      <c r="G1017">
        <f>School_Listing[[#This Row],[School Code]]</f>
        <v>5</v>
      </c>
    </row>
    <row r="1018" spans="1:7" hidden="1" x14ac:dyDescent="0.25">
      <c r="A1018">
        <v>600</v>
      </c>
      <c r="B1018" t="s">
        <v>1144</v>
      </c>
      <c r="C1018">
        <f>School_Listing[[#This Row],[System Code]]</f>
        <v>600</v>
      </c>
      <c r="D1018">
        <v>53</v>
      </c>
      <c r="E1018" t="str">
        <f>School_Listing[[#This Row],[System Code]]&amp;School_Listing[[#This Row],[School Code]]</f>
        <v>60053</v>
      </c>
      <c r="F1018" t="s">
        <v>1153</v>
      </c>
      <c r="G1018">
        <f>School_Listing[[#This Row],[School Code]]</f>
        <v>53</v>
      </c>
    </row>
    <row r="1019" spans="1:7" hidden="1" x14ac:dyDescent="0.25">
      <c r="A1019">
        <v>600</v>
      </c>
      <c r="B1019" t="s">
        <v>1144</v>
      </c>
      <c r="C1019">
        <f>School_Listing[[#This Row],[System Code]]</f>
        <v>600</v>
      </c>
      <c r="D1019">
        <v>65</v>
      </c>
      <c r="E1019" t="str">
        <f>School_Listing[[#This Row],[System Code]]&amp;School_Listing[[#This Row],[School Code]]</f>
        <v>60065</v>
      </c>
      <c r="F1019" t="s">
        <v>1154</v>
      </c>
      <c r="G1019">
        <f>School_Listing[[#This Row],[School Code]]</f>
        <v>65</v>
      </c>
    </row>
    <row r="1020" spans="1:7" hidden="1" x14ac:dyDescent="0.25">
      <c r="A1020">
        <v>600</v>
      </c>
      <c r="B1020" t="s">
        <v>1144</v>
      </c>
      <c r="C1020">
        <f>School_Listing[[#This Row],[System Code]]</f>
        <v>600</v>
      </c>
      <c r="D1020">
        <v>61</v>
      </c>
      <c r="E1020" t="str">
        <f>School_Listing[[#This Row],[System Code]]&amp;School_Listing[[#This Row],[School Code]]</f>
        <v>60061</v>
      </c>
      <c r="F1020" t="s">
        <v>1155</v>
      </c>
      <c r="G1020">
        <f>School_Listing[[#This Row],[School Code]]</f>
        <v>61</v>
      </c>
    </row>
    <row r="1021" spans="1:7" hidden="1" x14ac:dyDescent="0.25">
      <c r="A1021">
        <v>600</v>
      </c>
      <c r="B1021" t="s">
        <v>1144</v>
      </c>
      <c r="C1021">
        <f>School_Listing[[#This Row],[System Code]]</f>
        <v>600</v>
      </c>
      <c r="D1021">
        <v>110</v>
      </c>
      <c r="E1021" t="str">
        <f>School_Listing[[#This Row],[System Code]]&amp;School_Listing[[#This Row],[School Code]]</f>
        <v>600110</v>
      </c>
      <c r="F1021" t="s">
        <v>1156</v>
      </c>
      <c r="G1021">
        <f>School_Listing[[#This Row],[School Code]]</f>
        <v>110</v>
      </c>
    </row>
    <row r="1022" spans="1:7" hidden="1" x14ac:dyDescent="0.25">
      <c r="A1022">
        <v>600</v>
      </c>
      <c r="B1022" t="s">
        <v>1144</v>
      </c>
      <c r="C1022">
        <f>School_Listing[[#This Row],[System Code]]</f>
        <v>600</v>
      </c>
      <c r="D1022">
        <v>68</v>
      </c>
      <c r="E1022" t="str">
        <f>School_Listing[[#This Row],[System Code]]&amp;School_Listing[[#This Row],[School Code]]</f>
        <v>60068</v>
      </c>
      <c r="F1022" t="s">
        <v>1157</v>
      </c>
      <c r="G1022">
        <f>School_Listing[[#This Row],[School Code]]</f>
        <v>68</v>
      </c>
    </row>
    <row r="1023" spans="1:7" hidden="1" x14ac:dyDescent="0.25">
      <c r="A1023">
        <v>600</v>
      </c>
      <c r="B1023" t="s">
        <v>1144</v>
      </c>
      <c r="C1023">
        <f>School_Listing[[#This Row],[System Code]]</f>
        <v>600</v>
      </c>
      <c r="D1023">
        <v>70</v>
      </c>
      <c r="E1023" t="str">
        <f>School_Listing[[#This Row],[System Code]]&amp;School_Listing[[#This Row],[School Code]]</f>
        <v>60070</v>
      </c>
      <c r="F1023" t="s">
        <v>1158</v>
      </c>
      <c r="G1023">
        <f>School_Listing[[#This Row],[School Code]]</f>
        <v>70</v>
      </c>
    </row>
    <row r="1024" spans="1:7" hidden="1" x14ac:dyDescent="0.25">
      <c r="A1024">
        <v>600</v>
      </c>
      <c r="B1024" t="s">
        <v>1144</v>
      </c>
      <c r="C1024">
        <f>School_Listing[[#This Row],[System Code]]</f>
        <v>600</v>
      </c>
      <c r="D1024">
        <v>85</v>
      </c>
      <c r="E1024" t="str">
        <f>School_Listing[[#This Row],[System Code]]&amp;School_Listing[[#This Row],[School Code]]</f>
        <v>60085</v>
      </c>
      <c r="F1024" t="s">
        <v>1159</v>
      </c>
      <c r="G1024">
        <f>School_Listing[[#This Row],[School Code]]</f>
        <v>85</v>
      </c>
    </row>
    <row r="1025" spans="1:7" hidden="1" x14ac:dyDescent="0.25">
      <c r="A1025">
        <v>600</v>
      </c>
      <c r="B1025" t="s">
        <v>1144</v>
      </c>
      <c r="C1025">
        <f>School_Listing[[#This Row],[System Code]]</f>
        <v>600</v>
      </c>
      <c r="D1025">
        <v>90</v>
      </c>
      <c r="E1025" t="str">
        <f>School_Listing[[#This Row],[System Code]]&amp;School_Listing[[#This Row],[School Code]]</f>
        <v>60090</v>
      </c>
      <c r="F1025" t="s">
        <v>684</v>
      </c>
      <c r="G1025">
        <f>School_Listing[[#This Row],[School Code]]</f>
        <v>90</v>
      </c>
    </row>
    <row r="1026" spans="1:7" hidden="1" x14ac:dyDescent="0.25">
      <c r="A1026">
        <v>600</v>
      </c>
      <c r="B1026" t="s">
        <v>1144</v>
      </c>
      <c r="C1026">
        <f>School_Listing[[#This Row],[System Code]]</f>
        <v>600</v>
      </c>
      <c r="D1026">
        <v>95</v>
      </c>
      <c r="E1026" t="str">
        <f>School_Listing[[#This Row],[System Code]]&amp;School_Listing[[#This Row],[School Code]]</f>
        <v>60095</v>
      </c>
      <c r="F1026" t="s">
        <v>1160</v>
      </c>
      <c r="G1026">
        <f>School_Listing[[#This Row],[School Code]]</f>
        <v>95</v>
      </c>
    </row>
    <row r="1027" spans="1:7" hidden="1" x14ac:dyDescent="0.25">
      <c r="A1027">
        <v>600</v>
      </c>
      <c r="B1027" t="s">
        <v>1144</v>
      </c>
      <c r="C1027">
        <f>School_Listing[[#This Row],[System Code]]</f>
        <v>600</v>
      </c>
      <c r="D1027">
        <v>105</v>
      </c>
      <c r="E1027" t="str">
        <f>School_Listing[[#This Row],[System Code]]&amp;School_Listing[[#This Row],[School Code]]</f>
        <v>600105</v>
      </c>
      <c r="F1027" t="s">
        <v>1161</v>
      </c>
      <c r="G1027">
        <f>School_Listing[[#This Row],[School Code]]</f>
        <v>105</v>
      </c>
    </row>
    <row r="1028" spans="1:7" hidden="1" x14ac:dyDescent="0.25">
      <c r="A1028">
        <v>600</v>
      </c>
      <c r="B1028" t="s">
        <v>1144</v>
      </c>
      <c r="C1028">
        <f>School_Listing[[#This Row],[System Code]]</f>
        <v>600</v>
      </c>
      <c r="D1028">
        <v>102</v>
      </c>
      <c r="E1028" t="str">
        <f>School_Listing[[#This Row],[System Code]]&amp;School_Listing[[#This Row],[School Code]]</f>
        <v>600102</v>
      </c>
      <c r="F1028" t="s">
        <v>2070</v>
      </c>
      <c r="G1028">
        <f>School_Listing[[#This Row],[School Code]]</f>
        <v>102</v>
      </c>
    </row>
    <row r="1029" spans="1:7" hidden="1" x14ac:dyDescent="0.25">
      <c r="A1029">
        <v>600</v>
      </c>
      <c r="B1029" t="s">
        <v>1144</v>
      </c>
      <c r="C1029">
        <f>School_Listing[[#This Row],[System Code]]</f>
        <v>600</v>
      </c>
      <c r="D1029">
        <v>100</v>
      </c>
      <c r="E1029" t="str">
        <f>School_Listing[[#This Row],[System Code]]&amp;School_Listing[[#This Row],[School Code]]</f>
        <v>600100</v>
      </c>
      <c r="F1029" t="s">
        <v>1162</v>
      </c>
      <c r="G1029">
        <f>School_Listing[[#This Row],[School Code]]</f>
        <v>100</v>
      </c>
    </row>
    <row r="1030" spans="1:7" hidden="1" x14ac:dyDescent="0.25">
      <c r="A1030">
        <v>610</v>
      </c>
      <c r="B1030" t="s">
        <v>1163</v>
      </c>
      <c r="C1030">
        <f>School_Listing[[#This Row],[System Code]]</f>
        <v>610</v>
      </c>
      <c r="D1030">
        <v>25</v>
      </c>
      <c r="E1030" t="str">
        <f>School_Listing[[#This Row],[System Code]]&amp;School_Listing[[#This Row],[School Code]]</f>
        <v>61025</v>
      </c>
      <c r="F1030" t="s">
        <v>1164</v>
      </c>
      <c r="G1030">
        <f>School_Listing[[#This Row],[School Code]]</f>
        <v>25</v>
      </c>
    </row>
    <row r="1031" spans="1:7" hidden="1" x14ac:dyDescent="0.25">
      <c r="A1031">
        <v>610</v>
      </c>
      <c r="B1031" t="s">
        <v>1163</v>
      </c>
      <c r="C1031">
        <f>School_Listing[[#This Row],[System Code]]</f>
        <v>610</v>
      </c>
      <c r="D1031">
        <v>8</v>
      </c>
      <c r="E1031" t="str">
        <f>School_Listing[[#This Row],[System Code]]&amp;School_Listing[[#This Row],[School Code]]</f>
        <v>6108</v>
      </c>
      <c r="F1031" t="s">
        <v>1165</v>
      </c>
      <c r="G1031">
        <f>School_Listing[[#This Row],[School Code]]</f>
        <v>8</v>
      </c>
    </row>
    <row r="1032" spans="1:7" hidden="1" x14ac:dyDescent="0.25">
      <c r="A1032">
        <v>610</v>
      </c>
      <c r="B1032" t="s">
        <v>1163</v>
      </c>
      <c r="C1032">
        <f>School_Listing[[#This Row],[System Code]]</f>
        <v>610</v>
      </c>
      <c r="D1032">
        <v>15</v>
      </c>
      <c r="E1032" t="str">
        <f>School_Listing[[#This Row],[System Code]]&amp;School_Listing[[#This Row],[School Code]]</f>
        <v>61015</v>
      </c>
      <c r="F1032" t="s">
        <v>1166</v>
      </c>
      <c r="G1032">
        <f>School_Listing[[#This Row],[School Code]]</f>
        <v>15</v>
      </c>
    </row>
    <row r="1033" spans="1:7" hidden="1" x14ac:dyDescent="0.25">
      <c r="A1033">
        <v>610</v>
      </c>
      <c r="B1033" t="s">
        <v>1163</v>
      </c>
      <c r="C1033">
        <f>School_Listing[[#This Row],[System Code]]</f>
        <v>610</v>
      </c>
      <c r="D1033">
        <v>5</v>
      </c>
      <c r="E1033" t="str">
        <f>School_Listing[[#This Row],[System Code]]&amp;School_Listing[[#This Row],[School Code]]</f>
        <v>6105</v>
      </c>
      <c r="F1033" t="s">
        <v>1167</v>
      </c>
      <c r="G1033">
        <f>School_Listing[[#This Row],[School Code]]</f>
        <v>5</v>
      </c>
    </row>
    <row r="1034" spans="1:7" hidden="1" x14ac:dyDescent="0.25">
      <c r="A1034">
        <v>620</v>
      </c>
      <c r="B1034" t="s">
        <v>1168</v>
      </c>
      <c r="C1034">
        <f>School_Listing[[#This Row],[System Code]]</f>
        <v>620</v>
      </c>
      <c r="D1034">
        <v>10</v>
      </c>
      <c r="E1034" t="str">
        <f>School_Listing[[#This Row],[System Code]]&amp;School_Listing[[#This Row],[School Code]]</f>
        <v>62010</v>
      </c>
      <c r="F1034" t="s">
        <v>1169</v>
      </c>
      <c r="G1034">
        <f>School_Listing[[#This Row],[School Code]]</f>
        <v>10</v>
      </c>
    </row>
    <row r="1035" spans="1:7" hidden="1" x14ac:dyDescent="0.25">
      <c r="A1035">
        <v>620</v>
      </c>
      <c r="B1035" t="s">
        <v>1168</v>
      </c>
      <c r="C1035">
        <f>School_Listing[[#This Row],[System Code]]</f>
        <v>620</v>
      </c>
      <c r="D1035">
        <v>18</v>
      </c>
      <c r="E1035" t="str">
        <f>School_Listing[[#This Row],[System Code]]&amp;School_Listing[[#This Row],[School Code]]</f>
        <v>62018</v>
      </c>
      <c r="F1035" t="s">
        <v>1170</v>
      </c>
      <c r="G1035">
        <f>School_Listing[[#This Row],[School Code]]</f>
        <v>18</v>
      </c>
    </row>
    <row r="1036" spans="1:7" hidden="1" x14ac:dyDescent="0.25">
      <c r="A1036">
        <v>620</v>
      </c>
      <c r="B1036" t="s">
        <v>1168</v>
      </c>
      <c r="C1036">
        <f>School_Listing[[#This Row],[System Code]]</f>
        <v>620</v>
      </c>
      <c r="D1036">
        <v>20</v>
      </c>
      <c r="E1036" t="str">
        <f>School_Listing[[#This Row],[System Code]]&amp;School_Listing[[#This Row],[School Code]]</f>
        <v>62020</v>
      </c>
      <c r="F1036" t="s">
        <v>1171</v>
      </c>
      <c r="G1036">
        <f>School_Listing[[#This Row],[School Code]]</f>
        <v>20</v>
      </c>
    </row>
    <row r="1037" spans="1:7" hidden="1" x14ac:dyDescent="0.25">
      <c r="A1037">
        <v>620</v>
      </c>
      <c r="B1037" t="s">
        <v>1168</v>
      </c>
      <c r="C1037">
        <f>School_Listing[[#This Row],[System Code]]</f>
        <v>620</v>
      </c>
      <c r="D1037">
        <v>25</v>
      </c>
      <c r="E1037" t="str">
        <f>School_Listing[[#This Row],[System Code]]&amp;School_Listing[[#This Row],[School Code]]</f>
        <v>62025</v>
      </c>
      <c r="F1037" t="s">
        <v>1172</v>
      </c>
      <c r="G1037">
        <f>School_Listing[[#This Row],[School Code]]</f>
        <v>25</v>
      </c>
    </row>
    <row r="1038" spans="1:7" hidden="1" x14ac:dyDescent="0.25">
      <c r="A1038">
        <v>620</v>
      </c>
      <c r="B1038" t="s">
        <v>1168</v>
      </c>
      <c r="C1038">
        <f>School_Listing[[#This Row],[System Code]]</f>
        <v>620</v>
      </c>
      <c r="D1038">
        <v>32</v>
      </c>
      <c r="E1038" t="str">
        <f>School_Listing[[#This Row],[System Code]]&amp;School_Listing[[#This Row],[School Code]]</f>
        <v>62032</v>
      </c>
      <c r="F1038" t="s">
        <v>2071</v>
      </c>
      <c r="G1038">
        <f>School_Listing[[#This Row],[School Code]]</f>
        <v>32</v>
      </c>
    </row>
    <row r="1039" spans="1:7" hidden="1" x14ac:dyDescent="0.25">
      <c r="A1039">
        <v>620</v>
      </c>
      <c r="B1039" t="s">
        <v>1168</v>
      </c>
      <c r="C1039">
        <f>School_Listing[[#This Row],[System Code]]</f>
        <v>620</v>
      </c>
      <c r="D1039">
        <v>35</v>
      </c>
      <c r="E1039" t="str">
        <f>School_Listing[[#This Row],[System Code]]&amp;School_Listing[[#This Row],[School Code]]</f>
        <v>62035</v>
      </c>
      <c r="F1039" t="s">
        <v>1173</v>
      </c>
      <c r="G1039">
        <f>School_Listing[[#This Row],[School Code]]</f>
        <v>35</v>
      </c>
    </row>
    <row r="1040" spans="1:7" hidden="1" x14ac:dyDescent="0.25">
      <c r="A1040">
        <v>620</v>
      </c>
      <c r="B1040" t="s">
        <v>1168</v>
      </c>
      <c r="C1040">
        <f>School_Listing[[#This Row],[System Code]]</f>
        <v>620</v>
      </c>
      <c r="D1040">
        <v>37</v>
      </c>
      <c r="E1040" t="str">
        <f>School_Listing[[#This Row],[System Code]]&amp;School_Listing[[#This Row],[School Code]]</f>
        <v>62037</v>
      </c>
      <c r="F1040" t="s">
        <v>803</v>
      </c>
      <c r="G1040">
        <f>School_Listing[[#This Row],[School Code]]</f>
        <v>37</v>
      </c>
    </row>
    <row r="1041" spans="1:7" hidden="1" x14ac:dyDescent="0.25">
      <c r="A1041">
        <v>620</v>
      </c>
      <c r="B1041" t="s">
        <v>1168</v>
      </c>
      <c r="C1041">
        <f>School_Listing[[#This Row],[System Code]]</f>
        <v>620</v>
      </c>
      <c r="D1041">
        <v>40</v>
      </c>
      <c r="E1041" t="str">
        <f>School_Listing[[#This Row],[System Code]]&amp;School_Listing[[#This Row],[School Code]]</f>
        <v>62040</v>
      </c>
      <c r="F1041" t="s">
        <v>1174</v>
      </c>
      <c r="G1041">
        <f>School_Listing[[#This Row],[School Code]]</f>
        <v>40</v>
      </c>
    </row>
    <row r="1042" spans="1:7" hidden="1" x14ac:dyDescent="0.25">
      <c r="A1042">
        <v>620</v>
      </c>
      <c r="B1042" t="s">
        <v>1168</v>
      </c>
      <c r="C1042">
        <f>School_Listing[[#This Row],[System Code]]</f>
        <v>620</v>
      </c>
      <c r="D1042">
        <v>45</v>
      </c>
      <c r="E1042" t="str">
        <f>School_Listing[[#This Row],[System Code]]&amp;School_Listing[[#This Row],[School Code]]</f>
        <v>62045</v>
      </c>
      <c r="F1042" t="s">
        <v>1175</v>
      </c>
      <c r="G1042">
        <f>School_Listing[[#This Row],[School Code]]</f>
        <v>45</v>
      </c>
    </row>
    <row r="1043" spans="1:7" hidden="1" x14ac:dyDescent="0.25">
      <c r="A1043">
        <v>620</v>
      </c>
      <c r="B1043" t="s">
        <v>1168</v>
      </c>
      <c r="C1043">
        <f>School_Listing[[#This Row],[System Code]]</f>
        <v>620</v>
      </c>
      <c r="D1043">
        <v>50</v>
      </c>
      <c r="E1043" t="str">
        <f>School_Listing[[#This Row],[System Code]]&amp;School_Listing[[#This Row],[School Code]]</f>
        <v>62050</v>
      </c>
      <c r="F1043" t="s">
        <v>1176</v>
      </c>
      <c r="G1043">
        <f>School_Listing[[#This Row],[School Code]]</f>
        <v>50</v>
      </c>
    </row>
    <row r="1044" spans="1:7" hidden="1" x14ac:dyDescent="0.25">
      <c r="A1044">
        <v>620</v>
      </c>
      <c r="B1044" t="s">
        <v>1168</v>
      </c>
      <c r="C1044">
        <f>School_Listing[[#This Row],[System Code]]</f>
        <v>620</v>
      </c>
      <c r="D1044">
        <v>53</v>
      </c>
      <c r="E1044" t="str">
        <f>School_Listing[[#This Row],[System Code]]&amp;School_Listing[[#This Row],[School Code]]</f>
        <v>62053</v>
      </c>
      <c r="F1044" t="s">
        <v>1177</v>
      </c>
      <c r="G1044">
        <f>School_Listing[[#This Row],[School Code]]</f>
        <v>53</v>
      </c>
    </row>
    <row r="1045" spans="1:7" hidden="1" x14ac:dyDescent="0.25">
      <c r="A1045">
        <v>620</v>
      </c>
      <c r="B1045" t="s">
        <v>1168</v>
      </c>
      <c r="C1045">
        <f>School_Listing[[#This Row],[System Code]]</f>
        <v>620</v>
      </c>
      <c r="D1045">
        <v>55</v>
      </c>
      <c r="E1045" t="str">
        <f>School_Listing[[#This Row],[System Code]]&amp;School_Listing[[#This Row],[School Code]]</f>
        <v>62055</v>
      </c>
      <c r="F1045" t="s">
        <v>1178</v>
      </c>
      <c r="G1045">
        <f>School_Listing[[#This Row],[School Code]]</f>
        <v>55</v>
      </c>
    </row>
    <row r="1046" spans="1:7" hidden="1" x14ac:dyDescent="0.25">
      <c r="A1046">
        <v>620</v>
      </c>
      <c r="B1046" t="s">
        <v>1168</v>
      </c>
      <c r="C1046">
        <f>School_Listing[[#This Row],[System Code]]</f>
        <v>620</v>
      </c>
      <c r="D1046">
        <v>58</v>
      </c>
      <c r="E1046" t="str">
        <f>School_Listing[[#This Row],[System Code]]&amp;School_Listing[[#This Row],[School Code]]</f>
        <v>62058</v>
      </c>
      <c r="F1046" t="s">
        <v>1179</v>
      </c>
      <c r="G1046">
        <f>School_Listing[[#This Row],[School Code]]</f>
        <v>58</v>
      </c>
    </row>
    <row r="1047" spans="1:7" hidden="1" x14ac:dyDescent="0.25">
      <c r="A1047">
        <v>621</v>
      </c>
      <c r="B1047" t="s">
        <v>1180</v>
      </c>
      <c r="C1047">
        <f>School_Listing[[#This Row],[System Code]]</f>
        <v>621</v>
      </c>
      <c r="D1047">
        <v>5</v>
      </c>
      <c r="E1047" t="str">
        <f>School_Listing[[#This Row],[System Code]]&amp;School_Listing[[#This Row],[School Code]]</f>
        <v>6215</v>
      </c>
      <c r="F1047" t="s">
        <v>1181</v>
      </c>
      <c r="G1047">
        <f>School_Listing[[#This Row],[School Code]]</f>
        <v>5</v>
      </c>
    </row>
    <row r="1048" spans="1:7" hidden="1" x14ac:dyDescent="0.25">
      <c r="A1048">
        <v>621</v>
      </c>
      <c r="B1048" t="s">
        <v>1180</v>
      </c>
      <c r="C1048">
        <f>School_Listing[[#This Row],[System Code]]</f>
        <v>621</v>
      </c>
      <c r="D1048">
        <v>10</v>
      </c>
      <c r="E1048" t="str">
        <f>School_Listing[[#This Row],[System Code]]&amp;School_Listing[[#This Row],[School Code]]</f>
        <v>62110</v>
      </c>
      <c r="F1048" t="s">
        <v>1182</v>
      </c>
      <c r="G1048">
        <f>School_Listing[[#This Row],[School Code]]</f>
        <v>10</v>
      </c>
    </row>
    <row r="1049" spans="1:7" hidden="1" x14ac:dyDescent="0.25">
      <c r="A1049">
        <v>621</v>
      </c>
      <c r="B1049" t="s">
        <v>1180</v>
      </c>
      <c r="C1049">
        <f>School_Listing[[#This Row],[System Code]]</f>
        <v>621</v>
      </c>
      <c r="D1049">
        <v>15</v>
      </c>
      <c r="E1049" t="str">
        <f>School_Listing[[#This Row],[System Code]]&amp;School_Listing[[#This Row],[School Code]]</f>
        <v>62115</v>
      </c>
      <c r="F1049" t="s">
        <v>1183</v>
      </c>
      <c r="G1049">
        <f>School_Listing[[#This Row],[School Code]]</f>
        <v>15</v>
      </c>
    </row>
    <row r="1050" spans="1:7" hidden="1" x14ac:dyDescent="0.25">
      <c r="A1050">
        <v>621</v>
      </c>
      <c r="B1050" t="s">
        <v>1180</v>
      </c>
      <c r="C1050">
        <f>School_Listing[[#This Row],[System Code]]</f>
        <v>621</v>
      </c>
      <c r="D1050">
        <v>30</v>
      </c>
      <c r="E1050" t="str">
        <f>School_Listing[[#This Row],[System Code]]&amp;School_Listing[[#This Row],[School Code]]</f>
        <v>62130</v>
      </c>
      <c r="F1050" t="s">
        <v>1184</v>
      </c>
      <c r="G1050">
        <f>School_Listing[[#This Row],[School Code]]</f>
        <v>30</v>
      </c>
    </row>
    <row r="1051" spans="1:7" hidden="1" x14ac:dyDescent="0.25">
      <c r="A1051">
        <v>630</v>
      </c>
      <c r="B1051" t="s">
        <v>1185</v>
      </c>
      <c r="C1051">
        <f>School_Listing[[#This Row],[System Code]]</f>
        <v>630</v>
      </c>
      <c r="D1051">
        <v>3</v>
      </c>
      <c r="E1051" t="str">
        <f>School_Listing[[#This Row],[System Code]]&amp;School_Listing[[#This Row],[School Code]]</f>
        <v>6303</v>
      </c>
      <c r="F1051" t="s">
        <v>1186</v>
      </c>
      <c r="G1051">
        <f>School_Listing[[#This Row],[School Code]]</f>
        <v>3</v>
      </c>
    </row>
    <row r="1052" spans="1:7" hidden="1" x14ac:dyDescent="0.25">
      <c r="A1052">
        <v>630</v>
      </c>
      <c r="B1052" t="s">
        <v>1185</v>
      </c>
      <c r="C1052">
        <f>School_Listing[[#This Row],[System Code]]</f>
        <v>630</v>
      </c>
      <c r="D1052">
        <v>5</v>
      </c>
      <c r="E1052" t="str">
        <f>School_Listing[[#This Row],[System Code]]&amp;School_Listing[[#This Row],[School Code]]</f>
        <v>6305</v>
      </c>
      <c r="F1052" t="s">
        <v>1187</v>
      </c>
      <c r="G1052">
        <f>School_Listing[[#This Row],[School Code]]</f>
        <v>5</v>
      </c>
    </row>
    <row r="1053" spans="1:7" hidden="1" x14ac:dyDescent="0.25">
      <c r="A1053">
        <v>630</v>
      </c>
      <c r="B1053" t="s">
        <v>1185</v>
      </c>
      <c r="C1053">
        <f>School_Listing[[#This Row],[System Code]]</f>
        <v>630</v>
      </c>
      <c r="D1053">
        <v>10</v>
      </c>
      <c r="E1053" t="str">
        <f>School_Listing[[#This Row],[System Code]]&amp;School_Listing[[#This Row],[School Code]]</f>
        <v>63010</v>
      </c>
      <c r="F1053" t="s">
        <v>1188</v>
      </c>
      <c r="G1053">
        <f>School_Listing[[#This Row],[School Code]]</f>
        <v>10</v>
      </c>
    </row>
    <row r="1054" spans="1:7" hidden="1" x14ac:dyDescent="0.25">
      <c r="A1054">
        <v>630</v>
      </c>
      <c r="B1054" t="s">
        <v>1185</v>
      </c>
      <c r="C1054">
        <f>School_Listing[[#This Row],[System Code]]</f>
        <v>630</v>
      </c>
      <c r="D1054">
        <v>15</v>
      </c>
      <c r="E1054" t="str">
        <f>School_Listing[[#This Row],[System Code]]&amp;School_Listing[[#This Row],[School Code]]</f>
        <v>63015</v>
      </c>
      <c r="F1054" t="s">
        <v>1189</v>
      </c>
      <c r="G1054">
        <f>School_Listing[[#This Row],[School Code]]</f>
        <v>15</v>
      </c>
    </row>
    <row r="1055" spans="1:7" hidden="1" x14ac:dyDescent="0.25">
      <c r="A1055">
        <v>630</v>
      </c>
      <c r="B1055" t="s">
        <v>1185</v>
      </c>
      <c r="C1055">
        <f>School_Listing[[#This Row],[System Code]]</f>
        <v>630</v>
      </c>
      <c r="D1055">
        <v>95</v>
      </c>
      <c r="E1055" t="str">
        <f>School_Listing[[#This Row],[System Code]]&amp;School_Listing[[#This Row],[School Code]]</f>
        <v>63095</v>
      </c>
      <c r="F1055" t="s">
        <v>1190</v>
      </c>
      <c r="G1055">
        <f>School_Listing[[#This Row],[School Code]]</f>
        <v>95</v>
      </c>
    </row>
    <row r="1056" spans="1:7" hidden="1" x14ac:dyDescent="0.25">
      <c r="A1056">
        <v>630</v>
      </c>
      <c r="B1056" t="s">
        <v>1185</v>
      </c>
      <c r="C1056">
        <f>School_Listing[[#This Row],[System Code]]</f>
        <v>630</v>
      </c>
      <c r="D1056">
        <v>30</v>
      </c>
      <c r="E1056" t="str">
        <f>School_Listing[[#This Row],[System Code]]&amp;School_Listing[[#This Row],[School Code]]</f>
        <v>63030</v>
      </c>
      <c r="F1056" t="s">
        <v>1191</v>
      </c>
      <c r="G1056">
        <f>School_Listing[[#This Row],[School Code]]</f>
        <v>30</v>
      </c>
    </row>
    <row r="1057" spans="1:7" hidden="1" x14ac:dyDescent="0.25">
      <c r="A1057">
        <v>630</v>
      </c>
      <c r="B1057" t="s">
        <v>1185</v>
      </c>
      <c r="C1057">
        <f>School_Listing[[#This Row],[System Code]]</f>
        <v>630</v>
      </c>
      <c r="D1057">
        <v>32</v>
      </c>
      <c r="E1057" t="str">
        <f>School_Listing[[#This Row],[System Code]]&amp;School_Listing[[#This Row],[School Code]]</f>
        <v>63032</v>
      </c>
      <c r="F1057" t="s">
        <v>2072</v>
      </c>
      <c r="G1057">
        <f>School_Listing[[#This Row],[School Code]]</f>
        <v>32</v>
      </c>
    </row>
    <row r="1058" spans="1:7" hidden="1" x14ac:dyDescent="0.25">
      <c r="A1058">
        <v>630</v>
      </c>
      <c r="B1058" t="s">
        <v>1185</v>
      </c>
      <c r="C1058">
        <f>School_Listing[[#This Row],[System Code]]</f>
        <v>630</v>
      </c>
      <c r="D1058">
        <v>33</v>
      </c>
      <c r="E1058" t="str">
        <f>School_Listing[[#This Row],[System Code]]&amp;School_Listing[[#This Row],[School Code]]</f>
        <v>63033</v>
      </c>
      <c r="F1058" t="s">
        <v>2073</v>
      </c>
      <c r="G1058">
        <f>School_Listing[[#This Row],[School Code]]</f>
        <v>33</v>
      </c>
    </row>
    <row r="1059" spans="1:7" hidden="1" x14ac:dyDescent="0.25">
      <c r="A1059">
        <v>630</v>
      </c>
      <c r="B1059" t="s">
        <v>1185</v>
      </c>
      <c r="C1059">
        <f>School_Listing[[#This Row],[System Code]]</f>
        <v>630</v>
      </c>
      <c r="D1059">
        <v>40</v>
      </c>
      <c r="E1059" t="str">
        <f>School_Listing[[#This Row],[System Code]]&amp;School_Listing[[#This Row],[School Code]]</f>
        <v>63040</v>
      </c>
      <c r="F1059" t="s">
        <v>1192</v>
      </c>
      <c r="G1059">
        <f>School_Listing[[#This Row],[School Code]]</f>
        <v>40</v>
      </c>
    </row>
    <row r="1060" spans="1:7" hidden="1" x14ac:dyDescent="0.25">
      <c r="A1060">
        <v>630</v>
      </c>
      <c r="B1060" t="s">
        <v>1185</v>
      </c>
      <c r="C1060">
        <f>School_Listing[[#This Row],[System Code]]</f>
        <v>630</v>
      </c>
      <c r="D1060">
        <v>45</v>
      </c>
      <c r="E1060" t="str">
        <f>School_Listing[[#This Row],[System Code]]&amp;School_Listing[[#This Row],[School Code]]</f>
        <v>63045</v>
      </c>
      <c r="F1060" t="s">
        <v>1193</v>
      </c>
      <c r="G1060">
        <f>School_Listing[[#This Row],[School Code]]</f>
        <v>45</v>
      </c>
    </row>
    <row r="1061" spans="1:7" hidden="1" x14ac:dyDescent="0.25">
      <c r="A1061">
        <v>630</v>
      </c>
      <c r="B1061" t="s">
        <v>1185</v>
      </c>
      <c r="C1061">
        <f>School_Listing[[#This Row],[System Code]]</f>
        <v>630</v>
      </c>
      <c r="D1061">
        <v>35</v>
      </c>
      <c r="E1061" t="str">
        <f>School_Listing[[#This Row],[System Code]]&amp;School_Listing[[#This Row],[School Code]]</f>
        <v>63035</v>
      </c>
      <c r="F1061" t="s">
        <v>1194</v>
      </c>
      <c r="G1061">
        <f>School_Listing[[#This Row],[School Code]]</f>
        <v>35</v>
      </c>
    </row>
    <row r="1062" spans="1:7" hidden="1" x14ac:dyDescent="0.25">
      <c r="A1062">
        <v>630</v>
      </c>
      <c r="B1062" t="s">
        <v>1185</v>
      </c>
      <c r="C1062">
        <f>School_Listing[[#This Row],[System Code]]</f>
        <v>630</v>
      </c>
      <c r="D1062">
        <v>27</v>
      </c>
      <c r="E1062" t="str">
        <f>School_Listing[[#This Row],[System Code]]&amp;School_Listing[[#This Row],[School Code]]</f>
        <v>63027</v>
      </c>
      <c r="F1062" t="s">
        <v>1195</v>
      </c>
      <c r="G1062">
        <f>School_Listing[[#This Row],[School Code]]</f>
        <v>27</v>
      </c>
    </row>
    <row r="1063" spans="1:7" hidden="1" x14ac:dyDescent="0.25">
      <c r="A1063">
        <v>630</v>
      </c>
      <c r="B1063" t="s">
        <v>1185</v>
      </c>
      <c r="C1063">
        <f>School_Listing[[#This Row],[System Code]]</f>
        <v>630</v>
      </c>
      <c r="D1063">
        <v>17</v>
      </c>
      <c r="E1063" t="str">
        <f>School_Listing[[#This Row],[System Code]]&amp;School_Listing[[#This Row],[School Code]]</f>
        <v>63017</v>
      </c>
      <c r="F1063" t="s">
        <v>1196</v>
      </c>
      <c r="G1063">
        <f>School_Listing[[#This Row],[School Code]]</f>
        <v>17</v>
      </c>
    </row>
    <row r="1064" spans="1:7" hidden="1" x14ac:dyDescent="0.25">
      <c r="A1064">
        <v>630</v>
      </c>
      <c r="B1064" t="s">
        <v>1185</v>
      </c>
      <c r="C1064">
        <f>School_Listing[[#This Row],[System Code]]</f>
        <v>630</v>
      </c>
      <c r="D1064">
        <v>19</v>
      </c>
      <c r="E1064" t="str">
        <f>School_Listing[[#This Row],[System Code]]&amp;School_Listing[[#This Row],[School Code]]</f>
        <v>63019</v>
      </c>
      <c r="F1064" t="s">
        <v>1197</v>
      </c>
      <c r="G1064">
        <f>School_Listing[[#This Row],[School Code]]</f>
        <v>19</v>
      </c>
    </row>
    <row r="1065" spans="1:7" hidden="1" x14ac:dyDescent="0.25">
      <c r="A1065">
        <v>630</v>
      </c>
      <c r="B1065" t="s">
        <v>1185</v>
      </c>
      <c r="C1065">
        <f>School_Listing[[#This Row],[System Code]]</f>
        <v>630</v>
      </c>
      <c r="D1065">
        <v>18</v>
      </c>
      <c r="E1065" t="str">
        <f>School_Listing[[#This Row],[System Code]]&amp;School_Listing[[#This Row],[School Code]]</f>
        <v>63018</v>
      </c>
      <c r="F1065" t="s">
        <v>1198</v>
      </c>
      <c r="G1065">
        <f>School_Listing[[#This Row],[School Code]]</f>
        <v>18</v>
      </c>
    </row>
    <row r="1066" spans="1:7" hidden="1" x14ac:dyDescent="0.25">
      <c r="A1066">
        <v>630</v>
      </c>
      <c r="B1066" t="s">
        <v>1185</v>
      </c>
      <c r="C1066">
        <f>School_Listing[[#This Row],[System Code]]</f>
        <v>630</v>
      </c>
      <c r="D1066">
        <v>21</v>
      </c>
      <c r="E1066" t="str">
        <f>School_Listing[[#This Row],[System Code]]&amp;School_Listing[[#This Row],[School Code]]</f>
        <v>63021</v>
      </c>
      <c r="F1066" t="s">
        <v>2074</v>
      </c>
      <c r="G1066">
        <f>School_Listing[[#This Row],[School Code]]</f>
        <v>21</v>
      </c>
    </row>
    <row r="1067" spans="1:7" hidden="1" x14ac:dyDescent="0.25">
      <c r="A1067">
        <v>630</v>
      </c>
      <c r="B1067" t="s">
        <v>1185</v>
      </c>
      <c r="C1067">
        <f>School_Listing[[#This Row],[System Code]]</f>
        <v>630</v>
      </c>
      <c r="D1067">
        <v>49</v>
      </c>
      <c r="E1067" t="str">
        <f>School_Listing[[#This Row],[System Code]]&amp;School_Listing[[#This Row],[School Code]]</f>
        <v>63049</v>
      </c>
      <c r="F1067" t="s">
        <v>218</v>
      </c>
      <c r="G1067">
        <f>School_Listing[[#This Row],[School Code]]</f>
        <v>49</v>
      </c>
    </row>
    <row r="1068" spans="1:7" hidden="1" x14ac:dyDescent="0.25">
      <c r="A1068">
        <v>630</v>
      </c>
      <c r="B1068" t="s">
        <v>1185</v>
      </c>
      <c r="C1068">
        <f>School_Listing[[#This Row],[System Code]]</f>
        <v>630</v>
      </c>
      <c r="D1068">
        <v>88</v>
      </c>
      <c r="E1068" t="str">
        <f>School_Listing[[#This Row],[System Code]]&amp;School_Listing[[#This Row],[School Code]]</f>
        <v>63088</v>
      </c>
      <c r="F1068" t="s">
        <v>1199</v>
      </c>
      <c r="G1068">
        <f>School_Listing[[#This Row],[School Code]]</f>
        <v>88</v>
      </c>
    </row>
    <row r="1069" spans="1:7" hidden="1" x14ac:dyDescent="0.25">
      <c r="A1069">
        <v>630</v>
      </c>
      <c r="B1069" t="s">
        <v>1185</v>
      </c>
      <c r="C1069">
        <f>School_Listing[[#This Row],[System Code]]</f>
        <v>630</v>
      </c>
      <c r="D1069">
        <v>51</v>
      </c>
      <c r="E1069" t="str">
        <f>School_Listing[[#This Row],[System Code]]&amp;School_Listing[[#This Row],[School Code]]</f>
        <v>63051</v>
      </c>
      <c r="F1069" t="s">
        <v>1200</v>
      </c>
      <c r="G1069">
        <f>School_Listing[[#This Row],[School Code]]</f>
        <v>51</v>
      </c>
    </row>
    <row r="1070" spans="1:7" hidden="1" x14ac:dyDescent="0.25">
      <c r="A1070">
        <v>630</v>
      </c>
      <c r="B1070" t="s">
        <v>1185</v>
      </c>
      <c r="C1070">
        <f>School_Listing[[#This Row],[System Code]]</f>
        <v>630</v>
      </c>
      <c r="D1070">
        <v>20</v>
      </c>
      <c r="E1070" t="str">
        <f>School_Listing[[#This Row],[System Code]]&amp;School_Listing[[#This Row],[School Code]]</f>
        <v>63020</v>
      </c>
      <c r="F1070" t="s">
        <v>1201</v>
      </c>
      <c r="G1070">
        <f>School_Listing[[#This Row],[School Code]]</f>
        <v>20</v>
      </c>
    </row>
    <row r="1071" spans="1:7" hidden="1" x14ac:dyDescent="0.25">
      <c r="A1071">
        <v>630</v>
      </c>
      <c r="B1071" t="s">
        <v>1185</v>
      </c>
      <c r="C1071">
        <f>School_Listing[[#This Row],[System Code]]</f>
        <v>630</v>
      </c>
      <c r="D1071">
        <v>25</v>
      </c>
      <c r="E1071" t="str">
        <f>School_Listing[[#This Row],[System Code]]&amp;School_Listing[[#This Row],[School Code]]</f>
        <v>63025</v>
      </c>
      <c r="F1071" t="s">
        <v>1202</v>
      </c>
      <c r="G1071">
        <f>School_Listing[[#This Row],[School Code]]</f>
        <v>25</v>
      </c>
    </row>
    <row r="1072" spans="1:7" hidden="1" x14ac:dyDescent="0.25">
      <c r="A1072">
        <v>630</v>
      </c>
      <c r="B1072" t="s">
        <v>1185</v>
      </c>
      <c r="C1072">
        <f>School_Listing[[#This Row],[System Code]]</f>
        <v>630</v>
      </c>
      <c r="D1072">
        <v>52</v>
      </c>
      <c r="E1072" t="str">
        <f>School_Listing[[#This Row],[System Code]]&amp;School_Listing[[#This Row],[School Code]]</f>
        <v>63052</v>
      </c>
      <c r="F1072" t="s">
        <v>1203</v>
      </c>
      <c r="G1072">
        <f>School_Listing[[#This Row],[School Code]]</f>
        <v>52</v>
      </c>
    </row>
    <row r="1073" spans="1:7" hidden="1" x14ac:dyDescent="0.25">
      <c r="A1073">
        <v>630</v>
      </c>
      <c r="B1073" t="s">
        <v>1185</v>
      </c>
      <c r="C1073">
        <f>School_Listing[[#This Row],[System Code]]</f>
        <v>630</v>
      </c>
      <c r="D1073">
        <v>55</v>
      </c>
      <c r="E1073" t="str">
        <f>School_Listing[[#This Row],[System Code]]&amp;School_Listing[[#This Row],[School Code]]</f>
        <v>63055</v>
      </c>
      <c r="F1073" t="s">
        <v>1204</v>
      </c>
      <c r="G1073">
        <f>School_Listing[[#This Row],[School Code]]</f>
        <v>55</v>
      </c>
    </row>
    <row r="1074" spans="1:7" hidden="1" x14ac:dyDescent="0.25">
      <c r="A1074">
        <v>630</v>
      </c>
      <c r="B1074" t="s">
        <v>1185</v>
      </c>
      <c r="C1074">
        <f>School_Listing[[#This Row],[System Code]]</f>
        <v>630</v>
      </c>
      <c r="D1074">
        <v>65</v>
      </c>
      <c r="E1074" t="str">
        <f>School_Listing[[#This Row],[System Code]]&amp;School_Listing[[#This Row],[School Code]]</f>
        <v>63065</v>
      </c>
      <c r="F1074" t="s">
        <v>1205</v>
      </c>
      <c r="G1074">
        <f>School_Listing[[#This Row],[School Code]]</f>
        <v>65</v>
      </c>
    </row>
    <row r="1075" spans="1:7" hidden="1" x14ac:dyDescent="0.25">
      <c r="A1075">
        <v>630</v>
      </c>
      <c r="B1075" t="s">
        <v>1185</v>
      </c>
      <c r="C1075">
        <f>School_Listing[[#This Row],[System Code]]</f>
        <v>630</v>
      </c>
      <c r="D1075">
        <v>60</v>
      </c>
      <c r="E1075" t="str">
        <f>School_Listing[[#This Row],[System Code]]&amp;School_Listing[[#This Row],[School Code]]</f>
        <v>63060</v>
      </c>
      <c r="F1075" t="s">
        <v>1206</v>
      </c>
      <c r="G1075">
        <f>School_Listing[[#This Row],[School Code]]</f>
        <v>60</v>
      </c>
    </row>
    <row r="1076" spans="1:7" hidden="1" x14ac:dyDescent="0.25">
      <c r="A1076">
        <v>630</v>
      </c>
      <c r="B1076" t="s">
        <v>1185</v>
      </c>
      <c r="C1076">
        <f>School_Listing[[#This Row],[System Code]]</f>
        <v>630</v>
      </c>
      <c r="D1076">
        <v>66</v>
      </c>
      <c r="E1076" t="str">
        <f>School_Listing[[#This Row],[System Code]]&amp;School_Listing[[#This Row],[School Code]]</f>
        <v>63066</v>
      </c>
      <c r="F1076" t="s">
        <v>1207</v>
      </c>
      <c r="G1076">
        <f>School_Listing[[#This Row],[School Code]]</f>
        <v>66</v>
      </c>
    </row>
    <row r="1077" spans="1:7" hidden="1" x14ac:dyDescent="0.25">
      <c r="A1077">
        <v>630</v>
      </c>
      <c r="B1077" t="s">
        <v>1185</v>
      </c>
      <c r="C1077">
        <f>School_Listing[[#This Row],[System Code]]</f>
        <v>630</v>
      </c>
      <c r="D1077">
        <v>68</v>
      </c>
      <c r="E1077" t="str">
        <f>School_Listing[[#This Row],[System Code]]&amp;School_Listing[[#This Row],[School Code]]</f>
        <v>63068</v>
      </c>
      <c r="F1077" t="s">
        <v>1208</v>
      </c>
      <c r="G1077">
        <f>School_Listing[[#This Row],[School Code]]</f>
        <v>68</v>
      </c>
    </row>
    <row r="1078" spans="1:7" hidden="1" x14ac:dyDescent="0.25">
      <c r="A1078">
        <v>630</v>
      </c>
      <c r="B1078" t="s">
        <v>1185</v>
      </c>
      <c r="C1078">
        <f>School_Listing[[#This Row],[System Code]]</f>
        <v>630</v>
      </c>
      <c r="D1078">
        <v>67</v>
      </c>
      <c r="E1078" t="str">
        <f>School_Listing[[#This Row],[System Code]]&amp;School_Listing[[#This Row],[School Code]]</f>
        <v>63067</v>
      </c>
      <c r="F1078" t="s">
        <v>1209</v>
      </c>
      <c r="G1078">
        <f>School_Listing[[#This Row],[School Code]]</f>
        <v>67</v>
      </c>
    </row>
    <row r="1079" spans="1:7" hidden="1" x14ac:dyDescent="0.25">
      <c r="A1079">
        <v>630</v>
      </c>
      <c r="B1079" t="s">
        <v>1185</v>
      </c>
      <c r="C1079">
        <f>School_Listing[[#This Row],[System Code]]</f>
        <v>630</v>
      </c>
      <c r="D1079">
        <v>70</v>
      </c>
      <c r="E1079" t="str">
        <f>School_Listing[[#This Row],[System Code]]&amp;School_Listing[[#This Row],[School Code]]</f>
        <v>63070</v>
      </c>
      <c r="F1079" t="s">
        <v>1210</v>
      </c>
      <c r="G1079">
        <f>School_Listing[[#This Row],[School Code]]</f>
        <v>70</v>
      </c>
    </row>
    <row r="1080" spans="1:7" hidden="1" x14ac:dyDescent="0.25">
      <c r="A1080">
        <v>630</v>
      </c>
      <c r="B1080" t="s">
        <v>1185</v>
      </c>
      <c r="C1080">
        <f>School_Listing[[#This Row],[System Code]]</f>
        <v>630</v>
      </c>
      <c r="D1080">
        <v>115</v>
      </c>
      <c r="E1080" t="str">
        <f>School_Listing[[#This Row],[System Code]]&amp;School_Listing[[#This Row],[School Code]]</f>
        <v>630115</v>
      </c>
      <c r="F1080" t="s">
        <v>642</v>
      </c>
      <c r="G1080">
        <f>School_Listing[[#This Row],[School Code]]</f>
        <v>115</v>
      </c>
    </row>
    <row r="1081" spans="1:7" hidden="1" x14ac:dyDescent="0.25">
      <c r="A1081">
        <v>630</v>
      </c>
      <c r="B1081" t="s">
        <v>1185</v>
      </c>
      <c r="C1081">
        <f>School_Listing[[#This Row],[System Code]]</f>
        <v>630</v>
      </c>
      <c r="D1081">
        <v>110</v>
      </c>
      <c r="E1081" t="str">
        <f>School_Listing[[#This Row],[System Code]]&amp;School_Listing[[#This Row],[School Code]]</f>
        <v>630110</v>
      </c>
      <c r="F1081" t="s">
        <v>1211</v>
      </c>
      <c r="G1081">
        <f>School_Listing[[#This Row],[School Code]]</f>
        <v>110</v>
      </c>
    </row>
    <row r="1082" spans="1:7" hidden="1" x14ac:dyDescent="0.25">
      <c r="A1082">
        <v>630</v>
      </c>
      <c r="B1082" t="s">
        <v>1185</v>
      </c>
      <c r="C1082">
        <f>School_Listing[[#This Row],[System Code]]</f>
        <v>630</v>
      </c>
      <c r="D1082">
        <v>73</v>
      </c>
      <c r="E1082" t="str">
        <f>School_Listing[[#This Row],[System Code]]&amp;School_Listing[[#This Row],[School Code]]</f>
        <v>63073</v>
      </c>
      <c r="F1082" t="s">
        <v>1212</v>
      </c>
      <c r="G1082">
        <f>School_Listing[[#This Row],[School Code]]</f>
        <v>73</v>
      </c>
    </row>
    <row r="1083" spans="1:7" hidden="1" x14ac:dyDescent="0.25">
      <c r="A1083">
        <v>630</v>
      </c>
      <c r="B1083" t="s">
        <v>1185</v>
      </c>
      <c r="C1083">
        <f>School_Listing[[#This Row],[System Code]]</f>
        <v>630</v>
      </c>
      <c r="D1083">
        <v>75</v>
      </c>
      <c r="E1083" t="str">
        <f>School_Listing[[#This Row],[System Code]]&amp;School_Listing[[#This Row],[School Code]]</f>
        <v>63075</v>
      </c>
      <c r="F1083" t="s">
        <v>1213</v>
      </c>
      <c r="G1083">
        <f>School_Listing[[#This Row],[School Code]]</f>
        <v>75</v>
      </c>
    </row>
    <row r="1084" spans="1:7" hidden="1" x14ac:dyDescent="0.25">
      <c r="A1084">
        <v>630</v>
      </c>
      <c r="B1084" t="s">
        <v>1185</v>
      </c>
      <c r="C1084">
        <f>School_Listing[[#This Row],[System Code]]</f>
        <v>630</v>
      </c>
      <c r="D1084">
        <v>105</v>
      </c>
      <c r="E1084" t="str">
        <f>School_Listing[[#This Row],[System Code]]&amp;School_Listing[[#This Row],[School Code]]</f>
        <v>630105</v>
      </c>
      <c r="F1084" t="s">
        <v>1214</v>
      </c>
      <c r="G1084">
        <f>School_Listing[[#This Row],[School Code]]</f>
        <v>105</v>
      </c>
    </row>
    <row r="1085" spans="1:7" hidden="1" x14ac:dyDescent="0.25">
      <c r="A1085">
        <v>630</v>
      </c>
      <c r="B1085" t="s">
        <v>1185</v>
      </c>
      <c r="C1085">
        <f>School_Listing[[#This Row],[System Code]]</f>
        <v>630</v>
      </c>
      <c r="D1085">
        <v>78</v>
      </c>
      <c r="E1085" t="str">
        <f>School_Listing[[#This Row],[System Code]]&amp;School_Listing[[#This Row],[School Code]]</f>
        <v>63078</v>
      </c>
      <c r="F1085" t="s">
        <v>1215</v>
      </c>
      <c r="G1085">
        <f>School_Listing[[#This Row],[School Code]]</f>
        <v>78</v>
      </c>
    </row>
    <row r="1086" spans="1:7" hidden="1" x14ac:dyDescent="0.25">
      <c r="A1086">
        <v>630</v>
      </c>
      <c r="B1086" t="s">
        <v>1185</v>
      </c>
      <c r="C1086">
        <f>School_Listing[[#This Row],[System Code]]</f>
        <v>630</v>
      </c>
      <c r="D1086">
        <v>77</v>
      </c>
      <c r="E1086" t="str">
        <f>School_Listing[[#This Row],[System Code]]&amp;School_Listing[[#This Row],[School Code]]</f>
        <v>63077</v>
      </c>
      <c r="F1086" t="s">
        <v>1216</v>
      </c>
      <c r="G1086">
        <f>School_Listing[[#This Row],[School Code]]</f>
        <v>77</v>
      </c>
    </row>
    <row r="1087" spans="1:7" hidden="1" x14ac:dyDescent="0.25">
      <c r="A1087">
        <v>630</v>
      </c>
      <c r="B1087" t="s">
        <v>1185</v>
      </c>
      <c r="C1087">
        <f>School_Listing[[#This Row],[System Code]]</f>
        <v>630</v>
      </c>
      <c r="D1087">
        <v>83</v>
      </c>
      <c r="E1087" t="str">
        <f>School_Listing[[#This Row],[System Code]]&amp;School_Listing[[#This Row],[School Code]]</f>
        <v>63083</v>
      </c>
      <c r="F1087" t="s">
        <v>1217</v>
      </c>
      <c r="G1087">
        <f>School_Listing[[#This Row],[School Code]]</f>
        <v>83</v>
      </c>
    </row>
    <row r="1088" spans="1:7" hidden="1" x14ac:dyDescent="0.25">
      <c r="A1088">
        <v>630</v>
      </c>
      <c r="B1088" t="s">
        <v>1185</v>
      </c>
      <c r="C1088">
        <f>School_Listing[[#This Row],[System Code]]</f>
        <v>630</v>
      </c>
      <c r="D1088">
        <v>82</v>
      </c>
      <c r="E1088" t="str">
        <f>School_Listing[[#This Row],[System Code]]&amp;School_Listing[[#This Row],[School Code]]</f>
        <v>63082</v>
      </c>
      <c r="F1088" t="s">
        <v>2075</v>
      </c>
      <c r="G1088">
        <f>School_Listing[[#This Row],[School Code]]</f>
        <v>82</v>
      </c>
    </row>
    <row r="1089" spans="1:7" hidden="1" x14ac:dyDescent="0.25">
      <c r="A1089">
        <v>630</v>
      </c>
      <c r="B1089" t="s">
        <v>1185</v>
      </c>
      <c r="C1089">
        <f>School_Listing[[#This Row],[System Code]]</f>
        <v>630</v>
      </c>
      <c r="D1089">
        <v>80</v>
      </c>
      <c r="E1089" t="str">
        <f>School_Listing[[#This Row],[System Code]]&amp;School_Listing[[#This Row],[School Code]]</f>
        <v>63080</v>
      </c>
      <c r="F1089" t="s">
        <v>1218</v>
      </c>
      <c r="G1089">
        <f>School_Listing[[#This Row],[School Code]]</f>
        <v>80</v>
      </c>
    </row>
    <row r="1090" spans="1:7" hidden="1" x14ac:dyDescent="0.25">
      <c r="A1090">
        <v>630</v>
      </c>
      <c r="B1090" t="s">
        <v>1185</v>
      </c>
      <c r="C1090">
        <f>School_Listing[[#This Row],[System Code]]</f>
        <v>630</v>
      </c>
      <c r="D1090">
        <v>90</v>
      </c>
      <c r="E1090" t="str">
        <f>School_Listing[[#This Row],[System Code]]&amp;School_Listing[[#This Row],[School Code]]</f>
        <v>63090</v>
      </c>
      <c r="F1090" t="s">
        <v>1219</v>
      </c>
      <c r="G1090">
        <f>School_Listing[[#This Row],[School Code]]</f>
        <v>90</v>
      </c>
    </row>
    <row r="1091" spans="1:7" hidden="1" x14ac:dyDescent="0.25">
      <c r="A1091">
        <v>630</v>
      </c>
      <c r="B1091" t="s">
        <v>1185</v>
      </c>
      <c r="C1091">
        <f>School_Listing[[#This Row],[System Code]]</f>
        <v>630</v>
      </c>
      <c r="D1091">
        <v>100</v>
      </c>
      <c r="E1091" t="str">
        <f>School_Listing[[#This Row],[System Code]]&amp;School_Listing[[#This Row],[School Code]]</f>
        <v>630100</v>
      </c>
      <c r="F1091" t="s">
        <v>1220</v>
      </c>
      <c r="G1091">
        <f>School_Listing[[#This Row],[School Code]]</f>
        <v>100</v>
      </c>
    </row>
    <row r="1092" spans="1:7" hidden="1" x14ac:dyDescent="0.25">
      <c r="A1092">
        <v>630</v>
      </c>
      <c r="B1092" t="s">
        <v>1185</v>
      </c>
      <c r="C1092">
        <f>School_Listing[[#This Row],[System Code]]</f>
        <v>630</v>
      </c>
      <c r="D1092">
        <v>84</v>
      </c>
      <c r="E1092" t="str">
        <f>School_Listing[[#This Row],[System Code]]&amp;School_Listing[[#This Row],[School Code]]</f>
        <v>63084</v>
      </c>
      <c r="F1092" t="s">
        <v>1221</v>
      </c>
      <c r="G1092">
        <f>School_Listing[[#This Row],[School Code]]</f>
        <v>84</v>
      </c>
    </row>
    <row r="1093" spans="1:7" hidden="1" x14ac:dyDescent="0.25">
      <c r="A1093">
        <v>630</v>
      </c>
      <c r="B1093" t="s">
        <v>1185</v>
      </c>
      <c r="C1093">
        <f>School_Listing[[#This Row],[System Code]]</f>
        <v>630</v>
      </c>
      <c r="D1093">
        <v>85</v>
      </c>
      <c r="E1093" t="str">
        <f>School_Listing[[#This Row],[System Code]]&amp;School_Listing[[#This Row],[School Code]]</f>
        <v>63085</v>
      </c>
      <c r="F1093" t="s">
        <v>1222</v>
      </c>
      <c r="G1093">
        <f>School_Listing[[#This Row],[School Code]]</f>
        <v>85</v>
      </c>
    </row>
    <row r="1094" spans="1:7" hidden="1" x14ac:dyDescent="0.25">
      <c r="A1094">
        <v>640</v>
      </c>
      <c r="B1094" t="s">
        <v>1223</v>
      </c>
      <c r="C1094">
        <f>School_Listing[[#This Row],[System Code]]</f>
        <v>640</v>
      </c>
      <c r="D1094">
        <v>10</v>
      </c>
      <c r="E1094" t="str">
        <f>School_Listing[[#This Row],[System Code]]&amp;School_Listing[[#This Row],[School Code]]</f>
        <v>64010</v>
      </c>
      <c r="F1094" t="s">
        <v>1224</v>
      </c>
      <c r="G1094">
        <f>School_Listing[[#This Row],[School Code]]</f>
        <v>10</v>
      </c>
    </row>
    <row r="1095" spans="1:7" hidden="1" x14ac:dyDescent="0.25">
      <c r="A1095">
        <v>640</v>
      </c>
      <c r="B1095" t="s">
        <v>1223</v>
      </c>
      <c r="C1095">
        <f>School_Listing[[#This Row],[System Code]]</f>
        <v>640</v>
      </c>
      <c r="D1095">
        <v>15</v>
      </c>
      <c r="E1095" t="str">
        <f>School_Listing[[#This Row],[System Code]]&amp;School_Listing[[#This Row],[School Code]]</f>
        <v>64015</v>
      </c>
      <c r="F1095" t="s">
        <v>1225</v>
      </c>
      <c r="G1095">
        <f>School_Listing[[#This Row],[School Code]]</f>
        <v>15</v>
      </c>
    </row>
    <row r="1096" spans="1:7" hidden="1" x14ac:dyDescent="0.25">
      <c r="A1096">
        <v>650</v>
      </c>
      <c r="B1096" t="s">
        <v>1226</v>
      </c>
      <c r="C1096">
        <f>School_Listing[[#This Row],[System Code]]</f>
        <v>650</v>
      </c>
      <c r="D1096">
        <v>10</v>
      </c>
      <c r="E1096" t="str">
        <f>School_Listing[[#This Row],[System Code]]&amp;School_Listing[[#This Row],[School Code]]</f>
        <v>65010</v>
      </c>
      <c r="F1096" t="s">
        <v>316</v>
      </c>
      <c r="G1096">
        <f>School_Listing[[#This Row],[School Code]]</f>
        <v>10</v>
      </c>
    </row>
    <row r="1097" spans="1:7" hidden="1" x14ac:dyDescent="0.25">
      <c r="A1097">
        <v>650</v>
      </c>
      <c r="B1097" t="s">
        <v>1226</v>
      </c>
      <c r="C1097">
        <f>School_Listing[[#This Row],[System Code]]</f>
        <v>650</v>
      </c>
      <c r="D1097">
        <v>15</v>
      </c>
      <c r="E1097" t="str">
        <f>School_Listing[[#This Row],[System Code]]&amp;School_Listing[[#This Row],[School Code]]</f>
        <v>65015</v>
      </c>
      <c r="F1097" t="s">
        <v>317</v>
      </c>
      <c r="G1097">
        <f>School_Listing[[#This Row],[School Code]]</f>
        <v>15</v>
      </c>
    </row>
    <row r="1098" spans="1:7" hidden="1" x14ac:dyDescent="0.25">
      <c r="A1098">
        <v>650</v>
      </c>
      <c r="B1098" t="s">
        <v>1226</v>
      </c>
      <c r="C1098">
        <f>School_Listing[[#This Row],[System Code]]</f>
        <v>650</v>
      </c>
      <c r="D1098">
        <v>13</v>
      </c>
      <c r="E1098" t="str">
        <f>School_Listing[[#This Row],[System Code]]&amp;School_Listing[[#This Row],[School Code]]</f>
        <v>65013</v>
      </c>
      <c r="F1098" t="s">
        <v>1227</v>
      </c>
      <c r="G1098">
        <f>School_Listing[[#This Row],[School Code]]</f>
        <v>13</v>
      </c>
    </row>
    <row r="1099" spans="1:7" hidden="1" x14ac:dyDescent="0.25">
      <c r="A1099">
        <v>650</v>
      </c>
      <c r="B1099" t="s">
        <v>1226</v>
      </c>
      <c r="C1099">
        <f>School_Listing[[#This Row],[System Code]]</f>
        <v>650</v>
      </c>
      <c r="D1099">
        <v>30</v>
      </c>
      <c r="E1099" t="str">
        <f>School_Listing[[#This Row],[System Code]]&amp;School_Listing[[#This Row],[School Code]]</f>
        <v>65030</v>
      </c>
      <c r="F1099" t="s">
        <v>1228</v>
      </c>
      <c r="G1099">
        <f>School_Listing[[#This Row],[School Code]]</f>
        <v>30</v>
      </c>
    </row>
    <row r="1100" spans="1:7" hidden="1" x14ac:dyDescent="0.25">
      <c r="A1100">
        <v>650</v>
      </c>
      <c r="B1100" t="s">
        <v>1226</v>
      </c>
      <c r="C1100">
        <f>School_Listing[[#This Row],[System Code]]</f>
        <v>650</v>
      </c>
      <c r="D1100">
        <v>46</v>
      </c>
      <c r="E1100" t="str">
        <f>School_Listing[[#This Row],[System Code]]&amp;School_Listing[[#This Row],[School Code]]</f>
        <v>65046</v>
      </c>
      <c r="F1100" t="s">
        <v>1229</v>
      </c>
      <c r="G1100">
        <f>School_Listing[[#This Row],[School Code]]</f>
        <v>46</v>
      </c>
    </row>
    <row r="1101" spans="1:7" hidden="1" x14ac:dyDescent="0.25">
      <c r="A1101">
        <v>650</v>
      </c>
      <c r="B1101" t="s">
        <v>1226</v>
      </c>
      <c r="C1101">
        <f>School_Listing[[#This Row],[System Code]]</f>
        <v>650</v>
      </c>
      <c r="D1101">
        <v>55</v>
      </c>
      <c r="E1101" t="str">
        <f>School_Listing[[#This Row],[System Code]]&amp;School_Listing[[#This Row],[School Code]]</f>
        <v>65055</v>
      </c>
      <c r="F1101" t="s">
        <v>1230</v>
      </c>
      <c r="G1101">
        <f>School_Listing[[#This Row],[School Code]]</f>
        <v>55</v>
      </c>
    </row>
    <row r="1102" spans="1:7" hidden="1" x14ac:dyDescent="0.25">
      <c r="A1102">
        <v>650</v>
      </c>
      <c r="B1102" t="s">
        <v>1226</v>
      </c>
      <c r="C1102">
        <f>School_Listing[[#This Row],[System Code]]</f>
        <v>650</v>
      </c>
      <c r="D1102">
        <v>60</v>
      </c>
      <c r="E1102" t="str">
        <f>School_Listing[[#This Row],[System Code]]&amp;School_Listing[[#This Row],[School Code]]</f>
        <v>65060</v>
      </c>
      <c r="F1102" t="s">
        <v>1231</v>
      </c>
      <c r="G1102">
        <f>School_Listing[[#This Row],[School Code]]</f>
        <v>60</v>
      </c>
    </row>
    <row r="1103" spans="1:7" hidden="1" x14ac:dyDescent="0.25">
      <c r="A1103">
        <v>650</v>
      </c>
      <c r="B1103" t="s">
        <v>1226</v>
      </c>
      <c r="C1103">
        <f>School_Listing[[#This Row],[System Code]]</f>
        <v>650</v>
      </c>
      <c r="D1103">
        <v>70</v>
      </c>
      <c r="E1103" t="str">
        <f>School_Listing[[#This Row],[System Code]]&amp;School_Listing[[#This Row],[School Code]]</f>
        <v>65070</v>
      </c>
      <c r="F1103" t="s">
        <v>1232</v>
      </c>
      <c r="G1103">
        <f>School_Listing[[#This Row],[School Code]]</f>
        <v>70</v>
      </c>
    </row>
    <row r="1104" spans="1:7" hidden="1" x14ac:dyDescent="0.25">
      <c r="A1104">
        <v>660</v>
      </c>
      <c r="B1104" t="s">
        <v>1233</v>
      </c>
      <c r="C1104">
        <f>School_Listing[[#This Row],[System Code]]</f>
        <v>660</v>
      </c>
      <c r="D1104">
        <v>7</v>
      </c>
      <c r="E1104" t="str">
        <f>School_Listing[[#This Row],[System Code]]&amp;School_Listing[[#This Row],[School Code]]</f>
        <v>6607</v>
      </c>
      <c r="F1104" t="s">
        <v>1234</v>
      </c>
      <c r="G1104">
        <f>School_Listing[[#This Row],[School Code]]</f>
        <v>7</v>
      </c>
    </row>
    <row r="1105" spans="1:7" hidden="1" x14ac:dyDescent="0.25">
      <c r="A1105">
        <v>660</v>
      </c>
      <c r="B1105" t="s">
        <v>1233</v>
      </c>
      <c r="C1105">
        <f>School_Listing[[#This Row],[System Code]]</f>
        <v>660</v>
      </c>
      <c r="D1105">
        <v>12</v>
      </c>
      <c r="E1105" t="str">
        <f>School_Listing[[#This Row],[System Code]]&amp;School_Listing[[#This Row],[School Code]]</f>
        <v>66012</v>
      </c>
      <c r="F1105" t="s">
        <v>739</v>
      </c>
      <c r="G1105">
        <f>School_Listing[[#This Row],[School Code]]</f>
        <v>12</v>
      </c>
    </row>
    <row r="1106" spans="1:7" hidden="1" x14ac:dyDescent="0.25">
      <c r="A1106">
        <v>660</v>
      </c>
      <c r="B1106" t="s">
        <v>1233</v>
      </c>
      <c r="C1106">
        <f>School_Listing[[#This Row],[System Code]]</f>
        <v>660</v>
      </c>
      <c r="D1106">
        <v>26</v>
      </c>
      <c r="E1106" t="str">
        <f>School_Listing[[#This Row],[System Code]]&amp;School_Listing[[#This Row],[School Code]]</f>
        <v>66026</v>
      </c>
      <c r="F1106" t="s">
        <v>1235</v>
      </c>
      <c r="G1106">
        <f>School_Listing[[#This Row],[School Code]]</f>
        <v>26</v>
      </c>
    </row>
    <row r="1107" spans="1:7" hidden="1" x14ac:dyDescent="0.25">
      <c r="A1107">
        <v>660</v>
      </c>
      <c r="B1107" t="s">
        <v>1233</v>
      </c>
      <c r="C1107">
        <f>School_Listing[[#This Row],[System Code]]</f>
        <v>660</v>
      </c>
      <c r="D1107">
        <v>35</v>
      </c>
      <c r="E1107" t="str">
        <f>School_Listing[[#This Row],[System Code]]&amp;School_Listing[[#This Row],[School Code]]</f>
        <v>66035</v>
      </c>
      <c r="F1107" t="s">
        <v>1236</v>
      </c>
      <c r="G1107">
        <f>School_Listing[[#This Row],[School Code]]</f>
        <v>35</v>
      </c>
    </row>
    <row r="1108" spans="1:7" hidden="1" x14ac:dyDescent="0.25">
      <c r="A1108">
        <v>660</v>
      </c>
      <c r="B1108" t="s">
        <v>1233</v>
      </c>
      <c r="C1108">
        <f>School_Listing[[#This Row],[System Code]]</f>
        <v>660</v>
      </c>
      <c r="D1108">
        <v>38</v>
      </c>
      <c r="E1108" t="str">
        <f>School_Listing[[#This Row],[System Code]]&amp;School_Listing[[#This Row],[School Code]]</f>
        <v>66038</v>
      </c>
      <c r="F1108" t="s">
        <v>1237</v>
      </c>
      <c r="G1108">
        <f>School_Listing[[#This Row],[School Code]]</f>
        <v>38</v>
      </c>
    </row>
    <row r="1109" spans="1:7" hidden="1" x14ac:dyDescent="0.25">
      <c r="A1109">
        <v>660</v>
      </c>
      <c r="B1109" t="s">
        <v>1233</v>
      </c>
      <c r="C1109">
        <f>School_Listing[[#This Row],[System Code]]</f>
        <v>660</v>
      </c>
      <c r="D1109">
        <v>45</v>
      </c>
      <c r="E1109" t="str">
        <f>School_Listing[[#This Row],[System Code]]&amp;School_Listing[[#This Row],[School Code]]</f>
        <v>66045</v>
      </c>
      <c r="F1109" t="s">
        <v>1238</v>
      </c>
      <c r="G1109">
        <f>School_Listing[[#This Row],[School Code]]</f>
        <v>45</v>
      </c>
    </row>
    <row r="1110" spans="1:7" hidden="1" x14ac:dyDescent="0.25">
      <c r="A1110">
        <v>660</v>
      </c>
      <c r="B1110" t="s">
        <v>1233</v>
      </c>
      <c r="C1110">
        <f>School_Listing[[#This Row],[System Code]]</f>
        <v>660</v>
      </c>
      <c r="D1110">
        <v>50</v>
      </c>
      <c r="E1110" t="str">
        <f>School_Listing[[#This Row],[System Code]]&amp;School_Listing[[#This Row],[School Code]]</f>
        <v>66050</v>
      </c>
      <c r="F1110" t="s">
        <v>1239</v>
      </c>
      <c r="G1110">
        <f>School_Listing[[#This Row],[School Code]]</f>
        <v>50</v>
      </c>
    </row>
    <row r="1111" spans="1:7" hidden="1" x14ac:dyDescent="0.25">
      <c r="A1111">
        <v>661</v>
      </c>
      <c r="B1111" t="s">
        <v>1240</v>
      </c>
      <c r="C1111">
        <f>School_Listing[[#This Row],[System Code]]</f>
        <v>661</v>
      </c>
      <c r="D1111">
        <v>10</v>
      </c>
      <c r="E1111" t="str">
        <f>School_Listing[[#This Row],[System Code]]&amp;School_Listing[[#This Row],[School Code]]</f>
        <v>66110</v>
      </c>
      <c r="F1111" t="s">
        <v>1241</v>
      </c>
      <c r="G1111">
        <f>School_Listing[[#This Row],[School Code]]</f>
        <v>10</v>
      </c>
    </row>
    <row r="1112" spans="1:7" hidden="1" x14ac:dyDescent="0.25">
      <c r="A1112">
        <v>661</v>
      </c>
      <c r="B1112" t="s">
        <v>1240</v>
      </c>
      <c r="C1112">
        <f>School_Listing[[#This Row],[System Code]]</f>
        <v>661</v>
      </c>
      <c r="D1112">
        <v>15</v>
      </c>
      <c r="E1112" t="str">
        <f>School_Listing[[#This Row],[System Code]]&amp;School_Listing[[#This Row],[School Code]]</f>
        <v>66115</v>
      </c>
      <c r="F1112" t="s">
        <v>1242</v>
      </c>
      <c r="G1112">
        <f>School_Listing[[#This Row],[School Code]]</f>
        <v>15</v>
      </c>
    </row>
    <row r="1113" spans="1:7" hidden="1" x14ac:dyDescent="0.25">
      <c r="A1113">
        <v>661</v>
      </c>
      <c r="B1113" t="s">
        <v>1240</v>
      </c>
      <c r="C1113">
        <f>School_Listing[[#This Row],[System Code]]</f>
        <v>661</v>
      </c>
      <c r="D1113">
        <v>12</v>
      </c>
      <c r="E1113" t="str">
        <f>School_Listing[[#This Row],[System Code]]&amp;School_Listing[[#This Row],[School Code]]</f>
        <v>66112</v>
      </c>
      <c r="F1113" t="s">
        <v>1243</v>
      </c>
      <c r="G1113">
        <f>School_Listing[[#This Row],[School Code]]</f>
        <v>12</v>
      </c>
    </row>
    <row r="1114" spans="1:7" hidden="1" x14ac:dyDescent="0.25">
      <c r="A1114">
        <v>670</v>
      </c>
      <c r="B1114" t="s">
        <v>1244</v>
      </c>
      <c r="C1114">
        <f>School_Listing[[#This Row],[System Code]]</f>
        <v>670</v>
      </c>
      <c r="D1114">
        <v>65</v>
      </c>
      <c r="E1114" t="str">
        <f>School_Listing[[#This Row],[System Code]]&amp;School_Listing[[#This Row],[School Code]]</f>
        <v>67065</v>
      </c>
      <c r="F1114" t="s">
        <v>1245</v>
      </c>
      <c r="G1114">
        <f>School_Listing[[#This Row],[School Code]]</f>
        <v>65</v>
      </c>
    </row>
    <row r="1115" spans="1:7" hidden="1" x14ac:dyDescent="0.25">
      <c r="A1115">
        <v>670</v>
      </c>
      <c r="B1115" t="s">
        <v>1244</v>
      </c>
      <c r="C1115">
        <f>School_Listing[[#This Row],[System Code]]</f>
        <v>670</v>
      </c>
      <c r="D1115">
        <v>5</v>
      </c>
      <c r="E1115" t="str">
        <f>School_Listing[[#This Row],[System Code]]&amp;School_Listing[[#This Row],[School Code]]</f>
        <v>6705</v>
      </c>
      <c r="F1115" t="s">
        <v>1246</v>
      </c>
      <c r="G1115">
        <f>School_Listing[[#This Row],[School Code]]</f>
        <v>5</v>
      </c>
    </row>
    <row r="1116" spans="1:7" hidden="1" x14ac:dyDescent="0.25">
      <c r="A1116">
        <v>670</v>
      </c>
      <c r="B1116" t="s">
        <v>1244</v>
      </c>
      <c r="C1116">
        <f>School_Listing[[#This Row],[System Code]]</f>
        <v>670</v>
      </c>
      <c r="D1116">
        <v>20</v>
      </c>
      <c r="E1116" t="str">
        <f>School_Listing[[#This Row],[System Code]]&amp;School_Listing[[#This Row],[School Code]]</f>
        <v>67020</v>
      </c>
      <c r="F1116" t="s">
        <v>1247</v>
      </c>
      <c r="G1116">
        <f>School_Listing[[#This Row],[School Code]]</f>
        <v>20</v>
      </c>
    </row>
    <row r="1117" spans="1:7" hidden="1" x14ac:dyDescent="0.25">
      <c r="A1117">
        <v>670</v>
      </c>
      <c r="B1117" t="s">
        <v>1244</v>
      </c>
      <c r="C1117">
        <f>School_Listing[[#This Row],[System Code]]</f>
        <v>670</v>
      </c>
      <c r="D1117">
        <v>30</v>
      </c>
      <c r="E1117" t="str">
        <f>School_Listing[[#This Row],[System Code]]&amp;School_Listing[[#This Row],[School Code]]</f>
        <v>67030</v>
      </c>
      <c r="F1117" t="s">
        <v>1248</v>
      </c>
      <c r="G1117">
        <f>School_Listing[[#This Row],[School Code]]</f>
        <v>30</v>
      </c>
    </row>
    <row r="1118" spans="1:7" hidden="1" x14ac:dyDescent="0.25">
      <c r="A1118">
        <v>670</v>
      </c>
      <c r="B1118" t="s">
        <v>1244</v>
      </c>
      <c r="C1118">
        <f>School_Listing[[#This Row],[System Code]]</f>
        <v>670</v>
      </c>
      <c r="D1118">
        <v>35</v>
      </c>
      <c r="E1118" t="str">
        <f>School_Listing[[#This Row],[System Code]]&amp;School_Listing[[#This Row],[School Code]]</f>
        <v>67035</v>
      </c>
      <c r="F1118" t="s">
        <v>1249</v>
      </c>
      <c r="G1118">
        <f>School_Listing[[#This Row],[School Code]]</f>
        <v>35</v>
      </c>
    </row>
    <row r="1119" spans="1:7" hidden="1" x14ac:dyDescent="0.25">
      <c r="A1119">
        <v>670</v>
      </c>
      <c r="B1119" t="s">
        <v>1244</v>
      </c>
      <c r="C1119">
        <f>School_Listing[[#This Row],[System Code]]</f>
        <v>670</v>
      </c>
      <c r="D1119">
        <v>39</v>
      </c>
      <c r="E1119" t="str">
        <f>School_Listing[[#This Row],[System Code]]&amp;School_Listing[[#This Row],[School Code]]</f>
        <v>67039</v>
      </c>
      <c r="F1119" t="s">
        <v>2076</v>
      </c>
      <c r="G1119">
        <f>School_Listing[[#This Row],[School Code]]</f>
        <v>39</v>
      </c>
    </row>
    <row r="1120" spans="1:7" hidden="1" x14ac:dyDescent="0.25">
      <c r="A1120">
        <v>670</v>
      </c>
      <c r="B1120" t="s">
        <v>1244</v>
      </c>
      <c r="C1120">
        <f>School_Listing[[#This Row],[System Code]]</f>
        <v>670</v>
      </c>
      <c r="D1120">
        <v>47</v>
      </c>
      <c r="E1120" t="str">
        <f>School_Listing[[#This Row],[System Code]]&amp;School_Listing[[#This Row],[School Code]]</f>
        <v>67047</v>
      </c>
      <c r="F1120" t="s">
        <v>1250</v>
      </c>
      <c r="G1120">
        <f>School_Listing[[#This Row],[School Code]]</f>
        <v>47</v>
      </c>
    </row>
    <row r="1121" spans="1:7" hidden="1" x14ac:dyDescent="0.25">
      <c r="A1121">
        <v>670</v>
      </c>
      <c r="B1121" t="s">
        <v>1244</v>
      </c>
      <c r="C1121">
        <f>School_Listing[[#This Row],[System Code]]</f>
        <v>670</v>
      </c>
      <c r="D1121">
        <v>50</v>
      </c>
      <c r="E1121" t="str">
        <f>School_Listing[[#This Row],[System Code]]&amp;School_Listing[[#This Row],[School Code]]</f>
        <v>67050</v>
      </c>
      <c r="F1121" t="s">
        <v>1251</v>
      </c>
      <c r="G1121">
        <f>School_Listing[[#This Row],[School Code]]</f>
        <v>50</v>
      </c>
    </row>
    <row r="1122" spans="1:7" hidden="1" x14ac:dyDescent="0.25">
      <c r="A1122">
        <v>670</v>
      </c>
      <c r="B1122" t="s">
        <v>1244</v>
      </c>
      <c r="C1122">
        <f>School_Listing[[#This Row],[System Code]]</f>
        <v>670</v>
      </c>
      <c r="D1122">
        <v>60</v>
      </c>
      <c r="E1122" t="str">
        <f>School_Listing[[#This Row],[System Code]]&amp;School_Listing[[#This Row],[School Code]]</f>
        <v>67060</v>
      </c>
      <c r="F1122" t="s">
        <v>1252</v>
      </c>
      <c r="G1122">
        <f>School_Listing[[#This Row],[School Code]]</f>
        <v>60</v>
      </c>
    </row>
    <row r="1123" spans="1:7" hidden="1" x14ac:dyDescent="0.25">
      <c r="A1123">
        <v>680</v>
      </c>
      <c r="B1123" t="s">
        <v>1253</v>
      </c>
      <c r="C1123">
        <f>School_Listing[[#This Row],[System Code]]</f>
        <v>680</v>
      </c>
      <c r="D1123">
        <v>15</v>
      </c>
      <c r="E1123" t="str">
        <f>School_Listing[[#This Row],[System Code]]&amp;School_Listing[[#This Row],[School Code]]</f>
        <v>68015</v>
      </c>
      <c r="F1123" t="s">
        <v>202</v>
      </c>
      <c r="G1123">
        <f>School_Listing[[#This Row],[School Code]]</f>
        <v>15</v>
      </c>
    </row>
    <row r="1124" spans="1:7" hidden="1" x14ac:dyDescent="0.25">
      <c r="A1124">
        <v>680</v>
      </c>
      <c r="B1124" t="s">
        <v>1253</v>
      </c>
      <c r="C1124">
        <f>School_Listing[[#This Row],[System Code]]</f>
        <v>680</v>
      </c>
      <c r="D1124">
        <v>25</v>
      </c>
      <c r="E1124" t="str">
        <f>School_Listing[[#This Row],[System Code]]&amp;School_Listing[[#This Row],[School Code]]</f>
        <v>68025</v>
      </c>
      <c r="F1124" t="s">
        <v>1254</v>
      </c>
      <c r="G1124">
        <f>School_Listing[[#This Row],[School Code]]</f>
        <v>25</v>
      </c>
    </row>
    <row r="1125" spans="1:7" hidden="1" x14ac:dyDescent="0.25">
      <c r="A1125">
        <v>680</v>
      </c>
      <c r="B1125" t="s">
        <v>1253</v>
      </c>
      <c r="C1125">
        <f>School_Listing[[#This Row],[System Code]]</f>
        <v>680</v>
      </c>
      <c r="D1125">
        <v>20</v>
      </c>
      <c r="E1125" t="str">
        <f>School_Listing[[#This Row],[System Code]]&amp;School_Listing[[#This Row],[School Code]]</f>
        <v>68020</v>
      </c>
      <c r="F1125" t="s">
        <v>1255</v>
      </c>
      <c r="G1125">
        <f>School_Listing[[#This Row],[School Code]]</f>
        <v>20</v>
      </c>
    </row>
    <row r="1126" spans="1:7" hidden="1" x14ac:dyDescent="0.25">
      <c r="A1126">
        <v>680</v>
      </c>
      <c r="B1126" t="s">
        <v>1253</v>
      </c>
      <c r="C1126">
        <f>School_Listing[[#This Row],[System Code]]</f>
        <v>680</v>
      </c>
      <c r="D1126">
        <v>27</v>
      </c>
      <c r="E1126" t="str">
        <f>School_Listing[[#This Row],[System Code]]&amp;School_Listing[[#This Row],[School Code]]</f>
        <v>68027</v>
      </c>
      <c r="F1126" t="s">
        <v>1256</v>
      </c>
      <c r="G1126">
        <f>School_Listing[[#This Row],[School Code]]</f>
        <v>27</v>
      </c>
    </row>
    <row r="1127" spans="1:7" hidden="1" x14ac:dyDescent="0.25">
      <c r="A1127">
        <v>680</v>
      </c>
      <c r="B1127" t="s">
        <v>1253</v>
      </c>
      <c r="C1127">
        <f>School_Listing[[#This Row],[System Code]]</f>
        <v>680</v>
      </c>
      <c r="D1127">
        <v>40</v>
      </c>
      <c r="E1127" t="str">
        <f>School_Listing[[#This Row],[System Code]]&amp;School_Listing[[#This Row],[School Code]]</f>
        <v>68040</v>
      </c>
      <c r="F1127" t="s">
        <v>2077</v>
      </c>
      <c r="G1127">
        <f>School_Listing[[#This Row],[School Code]]</f>
        <v>40</v>
      </c>
    </row>
    <row r="1128" spans="1:7" hidden="1" x14ac:dyDescent="0.25">
      <c r="A1128">
        <v>690</v>
      </c>
      <c r="B1128" t="s">
        <v>1257</v>
      </c>
      <c r="C1128">
        <f>School_Listing[[#This Row],[System Code]]</f>
        <v>690</v>
      </c>
      <c r="D1128">
        <v>5</v>
      </c>
      <c r="E1128" t="str">
        <f>School_Listing[[#This Row],[System Code]]&amp;School_Listing[[#This Row],[School Code]]</f>
        <v>6905</v>
      </c>
      <c r="F1128" t="s">
        <v>1258</v>
      </c>
      <c r="G1128">
        <f>School_Listing[[#This Row],[School Code]]</f>
        <v>5</v>
      </c>
    </row>
    <row r="1129" spans="1:7" hidden="1" x14ac:dyDescent="0.25">
      <c r="A1129">
        <v>690</v>
      </c>
      <c r="B1129" t="s">
        <v>1257</v>
      </c>
      <c r="C1129">
        <f>School_Listing[[#This Row],[System Code]]</f>
        <v>690</v>
      </c>
      <c r="D1129">
        <v>10</v>
      </c>
      <c r="E1129" t="str">
        <f>School_Listing[[#This Row],[System Code]]&amp;School_Listing[[#This Row],[School Code]]</f>
        <v>69010</v>
      </c>
      <c r="F1129" t="s">
        <v>1259</v>
      </c>
      <c r="G1129">
        <f>School_Listing[[#This Row],[School Code]]</f>
        <v>10</v>
      </c>
    </row>
    <row r="1130" spans="1:7" hidden="1" x14ac:dyDescent="0.25">
      <c r="A1130">
        <v>700</v>
      </c>
      <c r="B1130" t="s">
        <v>1260</v>
      </c>
      <c r="C1130">
        <f>School_Listing[[#This Row],[System Code]]</f>
        <v>700</v>
      </c>
      <c r="D1130">
        <v>5</v>
      </c>
      <c r="E1130" t="str">
        <f>School_Listing[[#This Row],[System Code]]&amp;School_Listing[[#This Row],[School Code]]</f>
        <v>7005</v>
      </c>
      <c r="F1130" t="s">
        <v>1261</v>
      </c>
      <c r="G1130">
        <f>School_Listing[[#This Row],[School Code]]</f>
        <v>5</v>
      </c>
    </row>
    <row r="1131" spans="1:7" hidden="1" x14ac:dyDescent="0.25">
      <c r="A1131">
        <v>700</v>
      </c>
      <c r="B1131" t="s">
        <v>1260</v>
      </c>
      <c r="C1131">
        <f>School_Listing[[#This Row],[System Code]]</f>
        <v>700</v>
      </c>
      <c r="D1131">
        <v>50</v>
      </c>
      <c r="E1131" t="str">
        <f>School_Listing[[#This Row],[System Code]]&amp;School_Listing[[#This Row],[School Code]]</f>
        <v>70050</v>
      </c>
      <c r="F1131" t="s">
        <v>1262</v>
      </c>
      <c r="G1131">
        <f>School_Listing[[#This Row],[School Code]]</f>
        <v>50</v>
      </c>
    </row>
    <row r="1132" spans="1:7" hidden="1" x14ac:dyDescent="0.25">
      <c r="A1132">
        <v>700</v>
      </c>
      <c r="B1132" t="s">
        <v>1260</v>
      </c>
      <c r="C1132">
        <f>School_Listing[[#This Row],[System Code]]</f>
        <v>700</v>
      </c>
      <c r="D1132">
        <v>10</v>
      </c>
      <c r="E1132" t="str">
        <f>School_Listing[[#This Row],[System Code]]&amp;School_Listing[[#This Row],[School Code]]</f>
        <v>70010</v>
      </c>
      <c r="F1132" t="s">
        <v>1263</v>
      </c>
      <c r="G1132">
        <f>School_Listing[[#This Row],[School Code]]</f>
        <v>10</v>
      </c>
    </row>
    <row r="1133" spans="1:7" hidden="1" x14ac:dyDescent="0.25">
      <c r="A1133">
        <v>700</v>
      </c>
      <c r="B1133" t="s">
        <v>1260</v>
      </c>
      <c r="C1133">
        <f>School_Listing[[#This Row],[System Code]]</f>
        <v>700</v>
      </c>
      <c r="D1133">
        <v>15</v>
      </c>
      <c r="E1133" t="str">
        <f>School_Listing[[#This Row],[System Code]]&amp;School_Listing[[#This Row],[School Code]]</f>
        <v>70015</v>
      </c>
      <c r="F1133" t="s">
        <v>1264</v>
      </c>
      <c r="G1133">
        <f>School_Listing[[#This Row],[School Code]]</f>
        <v>15</v>
      </c>
    </row>
    <row r="1134" spans="1:7" hidden="1" x14ac:dyDescent="0.25">
      <c r="A1134">
        <v>700</v>
      </c>
      <c r="B1134" t="s">
        <v>1260</v>
      </c>
      <c r="C1134">
        <f>School_Listing[[#This Row],[System Code]]</f>
        <v>700</v>
      </c>
      <c r="D1134">
        <v>53</v>
      </c>
      <c r="E1134" t="str">
        <f>School_Listing[[#This Row],[System Code]]&amp;School_Listing[[#This Row],[School Code]]</f>
        <v>70053</v>
      </c>
      <c r="F1134" t="s">
        <v>1265</v>
      </c>
      <c r="G1134">
        <f>School_Listing[[#This Row],[School Code]]</f>
        <v>53</v>
      </c>
    </row>
    <row r="1135" spans="1:7" hidden="1" x14ac:dyDescent="0.25">
      <c r="A1135">
        <v>700</v>
      </c>
      <c r="B1135" t="s">
        <v>1260</v>
      </c>
      <c r="C1135">
        <f>School_Listing[[#This Row],[System Code]]</f>
        <v>700</v>
      </c>
      <c r="D1135">
        <v>70</v>
      </c>
      <c r="E1135" t="str">
        <f>School_Listing[[#This Row],[System Code]]&amp;School_Listing[[#This Row],[School Code]]</f>
        <v>70070</v>
      </c>
      <c r="F1135" t="s">
        <v>2078</v>
      </c>
      <c r="G1135">
        <f>School_Listing[[#This Row],[School Code]]</f>
        <v>70</v>
      </c>
    </row>
    <row r="1136" spans="1:7" hidden="1" x14ac:dyDescent="0.25">
      <c r="A1136">
        <v>700</v>
      </c>
      <c r="B1136" t="s">
        <v>1260</v>
      </c>
      <c r="C1136">
        <f>School_Listing[[#This Row],[System Code]]</f>
        <v>700</v>
      </c>
      <c r="D1136">
        <v>57</v>
      </c>
      <c r="E1136" t="str">
        <f>School_Listing[[#This Row],[System Code]]&amp;School_Listing[[#This Row],[School Code]]</f>
        <v>70057</v>
      </c>
      <c r="F1136" t="s">
        <v>1266</v>
      </c>
      <c r="G1136">
        <f>School_Listing[[#This Row],[School Code]]</f>
        <v>57</v>
      </c>
    </row>
    <row r="1137" spans="1:7" hidden="1" x14ac:dyDescent="0.25">
      <c r="A1137">
        <v>710</v>
      </c>
      <c r="B1137" t="s">
        <v>1267</v>
      </c>
      <c r="C1137">
        <f>School_Listing[[#This Row],[System Code]]</f>
        <v>710</v>
      </c>
      <c r="D1137">
        <v>5</v>
      </c>
      <c r="E1137" t="str">
        <f>School_Listing[[#This Row],[System Code]]&amp;School_Listing[[#This Row],[School Code]]</f>
        <v>7105</v>
      </c>
      <c r="F1137" t="s">
        <v>1268</v>
      </c>
      <c r="G1137">
        <f>School_Listing[[#This Row],[School Code]]</f>
        <v>5</v>
      </c>
    </row>
    <row r="1138" spans="1:7" hidden="1" x14ac:dyDescent="0.25">
      <c r="A1138">
        <v>710</v>
      </c>
      <c r="B1138" t="s">
        <v>1267</v>
      </c>
      <c r="C1138">
        <f>School_Listing[[#This Row],[System Code]]</f>
        <v>710</v>
      </c>
      <c r="D1138">
        <v>8</v>
      </c>
      <c r="E1138" t="str">
        <f>School_Listing[[#This Row],[System Code]]&amp;School_Listing[[#This Row],[School Code]]</f>
        <v>7108</v>
      </c>
      <c r="F1138" t="s">
        <v>1269</v>
      </c>
      <c r="G1138">
        <f>School_Listing[[#This Row],[School Code]]</f>
        <v>8</v>
      </c>
    </row>
    <row r="1139" spans="1:7" hidden="1" x14ac:dyDescent="0.25">
      <c r="A1139">
        <v>710</v>
      </c>
      <c r="B1139" t="s">
        <v>1267</v>
      </c>
      <c r="C1139">
        <f>School_Listing[[#This Row],[System Code]]</f>
        <v>710</v>
      </c>
      <c r="D1139">
        <v>65</v>
      </c>
      <c r="E1139" t="str">
        <f>School_Listing[[#This Row],[System Code]]&amp;School_Listing[[#This Row],[School Code]]</f>
        <v>71065</v>
      </c>
      <c r="F1139" t="s">
        <v>1270</v>
      </c>
      <c r="G1139">
        <f>School_Listing[[#This Row],[School Code]]</f>
        <v>65</v>
      </c>
    </row>
    <row r="1140" spans="1:7" hidden="1" x14ac:dyDescent="0.25">
      <c r="A1140">
        <v>710</v>
      </c>
      <c r="B1140" t="s">
        <v>1267</v>
      </c>
      <c r="C1140">
        <f>School_Listing[[#This Row],[System Code]]</f>
        <v>710</v>
      </c>
      <c r="D1140">
        <v>17</v>
      </c>
      <c r="E1140" t="str">
        <f>School_Listing[[#This Row],[System Code]]&amp;School_Listing[[#This Row],[School Code]]</f>
        <v>71017</v>
      </c>
      <c r="F1140" t="s">
        <v>1271</v>
      </c>
      <c r="G1140">
        <f>School_Listing[[#This Row],[School Code]]</f>
        <v>17</v>
      </c>
    </row>
    <row r="1141" spans="1:7" hidden="1" x14ac:dyDescent="0.25">
      <c r="A1141">
        <v>710</v>
      </c>
      <c r="B1141" t="s">
        <v>1267</v>
      </c>
      <c r="C1141">
        <f>School_Listing[[#This Row],[System Code]]</f>
        <v>710</v>
      </c>
      <c r="D1141">
        <v>25</v>
      </c>
      <c r="E1141" t="str">
        <f>School_Listing[[#This Row],[System Code]]&amp;School_Listing[[#This Row],[School Code]]</f>
        <v>71025</v>
      </c>
      <c r="F1141" t="s">
        <v>1272</v>
      </c>
      <c r="G1141">
        <f>School_Listing[[#This Row],[School Code]]</f>
        <v>25</v>
      </c>
    </row>
    <row r="1142" spans="1:7" hidden="1" x14ac:dyDescent="0.25">
      <c r="A1142">
        <v>710</v>
      </c>
      <c r="B1142" t="s">
        <v>1267</v>
      </c>
      <c r="C1142">
        <f>School_Listing[[#This Row],[System Code]]</f>
        <v>710</v>
      </c>
      <c r="D1142">
        <v>30</v>
      </c>
      <c r="E1142" t="str">
        <f>School_Listing[[#This Row],[System Code]]&amp;School_Listing[[#This Row],[School Code]]</f>
        <v>71030</v>
      </c>
      <c r="F1142" t="s">
        <v>1273</v>
      </c>
      <c r="G1142">
        <f>School_Listing[[#This Row],[School Code]]</f>
        <v>30</v>
      </c>
    </row>
    <row r="1143" spans="1:7" hidden="1" x14ac:dyDescent="0.25">
      <c r="A1143">
        <v>710</v>
      </c>
      <c r="B1143" t="s">
        <v>1267</v>
      </c>
      <c r="C1143">
        <f>School_Listing[[#This Row],[System Code]]</f>
        <v>710</v>
      </c>
      <c r="D1143">
        <v>35</v>
      </c>
      <c r="E1143" t="str">
        <f>School_Listing[[#This Row],[System Code]]&amp;School_Listing[[#This Row],[School Code]]</f>
        <v>71035</v>
      </c>
      <c r="F1143" t="s">
        <v>1274</v>
      </c>
      <c r="G1143">
        <f>School_Listing[[#This Row],[School Code]]</f>
        <v>35</v>
      </c>
    </row>
    <row r="1144" spans="1:7" hidden="1" x14ac:dyDescent="0.25">
      <c r="A1144">
        <v>710</v>
      </c>
      <c r="B1144" t="s">
        <v>1267</v>
      </c>
      <c r="C1144">
        <f>School_Listing[[#This Row],[System Code]]</f>
        <v>710</v>
      </c>
      <c r="D1144">
        <v>37</v>
      </c>
      <c r="E1144" t="str">
        <f>School_Listing[[#This Row],[System Code]]&amp;School_Listing[[#This Row],[School Code]]</f>
        <v>71037</v>
      </c>
      <c r="F1144" t="s">
        <v>1275</v>
      </c>
      <c r="G1144">
        <f>School_Listing[[#This Row],[School Code]]</f>
        <v>37</v>
      </c>
    </row>
    <row r="1145" spans="1:7" hidden="1" x14ac:dyDescent="0.25">
      <c r="A1145">
        <v>710</v>
      </c>
      <c r="B1145" t="s">
        <v>1267</v>
      </c>
      <c r="C1145">
        <f>School_Listing[[#This Row],[System Code]]</f>
        <v>710</v>
      </c>
      <c r="D1145">
        <v>15</v>
      </c>
      <c r="E1145" t="str">
        <f>School_Listing[[#This Row],[System Code]]&amp;School_Listing[[#This Row],[School Code]]</f>
        <v>71015</v>
      </c>
      <c r="F1145" t="s">
        <v>1276</v>
      </c>
      <c r="G1145">
        <f>School_Listing[[#This Row],[School Code]]</f>
        <v>15</v>
      </c>
    </row>
    <row r="1146" spans="1:7" hidden="1" x14ac:dyDescent="0.25">
      <c r="A1146">
        <v>710</v>
      </c>
      <c r="B1146" t="s">
        <v>1267</v>
      </c>
      <c r="C1146">
        <f>School_Listing[[#This Row],[System Code]]</f>
        <v>710</v>
      </c>
      <c r="D1146">
        <v>50</v>
      </c>
      <c r="E1146" t="str">
        <f>School_Listing[[#This Row],[System Code]]&amp;School_Listing[[#This Row],[School Code]]</f>
        <v>71050</v>
      </c>
      <c r="F1146" t="s">
        <v>1277</v>
      </c>
      <c r="G1146">
        <f>School_Listing[[#This Row],[School Code]]</f>
        <v>50</v>
      </c>
    </row>
    <row r="1147" spans="1:7" hidden="1" x14ac:dyDescent="0.25">
      <c r="A1147">
        <v>710</v>
      </c>
      <c r="B1147" t="s">
        <v>1267</v>
      </c>
      <c r="C1147">
        <f>School_Listing[[#This Row],[System Code]]</f>
        <v>710</v>
      </c>
      <c r="D1147">
        <v>55</v>
      </c>
      <c r="E1147" t="str">
        <f>School_Listing[[#This Row],[System Code]]&amp;School_Listing[[#This Row],[School Code]]</f>
        <v>71055</v>
      </c>
      <c r="F1147" t="s">
        <v>1278</v>
      </c>
      <c r="G1147">
        <f>School_Listing[[#This Row],[School Code]]</f>
        <v>55</v>
      </c>
    </row>
    <row r="1148" spans="1:7" hidden="1" x14ac:dyDescent="0.25">
      <c r="A1148">
        <v>710</v>
      </c>
      <c r="B1148" t="s">
        <v>1267</v>
      </c>
      <c r="C1148">
        <f>School_Listing[[#This Row],[System Code]]</f>
        <v>710</v>
      </c>
      <c r="D1148">
        <v>57</v>
      </c>
      <c r="E1148" t="str">
        <f>School_Listing[[#This Row],[System Code]]&amp;School_Listing[[#This Row],[School Code]]</f>
        <v>71057</v>
      </c>
      <c r="F1148" t="s">
        <v>1207</v>
      </c>
      <c r="G1148">
        <f>School_Listing[[#This Row],[School Code]]</f>
        <v>57</v>
      </c>
    </row>
    <row r="1149" spans="1:7" hidden="1" x14ac:dyDescent="0.25">
      <c r="A1149">
        <v>710</v>
      </c>
      <c r="B1149" t="s">
        <v>1267</v>
      </c>
      <c r="C1149">
        <f>School_Listing[[#This Row],[System Code]]</f>
        <v>710</v>
      </c>
      <c r="D1149">
        <v>60</v>
      </c>
      <c r="E1149" t="str">
        <f>School_Listing[[#This Row],[System Code]]&amp;School_Listing[[#This Row],[School Code]]</f>
        <v>71060</v>
      </c>
      <c r="F1149" t="s">
        <v>1279</v>
      </c>
      <c r="G1149">
        <f>School_Listing[[#This Row],[School Code]]</f>
        <v>60</v>
      </c>
    </row>
    <row r="1150" spans="1:7" hidden="1" x14ac:dyDescent="0.25">
      <c r="A1150">
        <v>710</v>
      </c>
      <c r="B1150" t="s">
        <v>1267</v>
      </c>
      <c r="C1150">
        <f>School_Listing[[#This Row],[System Code]]</f>
        <v>710</v>
      </c>
      <c r="D1150">
        <v>95</v>
      </c>
      <c r="E1150" t="str">
        <f>School_Listing[[#This Row],[System Code]]&amp;School_Listing[[#This Row],[School Code]]</f>
        <v>71095</v>
      </c>
      <c r="F1150" t="s">
        <v>1280</v>
      </c>
      <c r="G1150">
        <f>School_Listing[[#This Row],[School Code]]</f>
        <v>95</v>
      </c>
    </row>
    <row r="1151" spans="1:7" hidden="1" x14ac:dyDescent="0.25">
      <c r="A1151">
        <v>710</v>
      </c>
      <c r="B1151" t="s">
        <v>1267</v>
      </c>
      <c r="C1151">
        <f>School_Listing[[#This Row],[System Code]]</f>
        <v>710</v>
      </c>
      <c r="D1151">
        <v>100</v>
      </c>
      <c r="E1151" t="str">
        <f>School_Listing[[#This Row],[System Code]]&amp;School_Listing[[#This Row],[School Code]]</f>
        <v>710100</v>
      </c>
      <c r="F1151" t="s">
        <v>1281</v>
      </c>
      <c r="G1151">
        <f>School_Listing[[#This Row],[School Code]]</f>
        <v>100</v>
      </c>
    </row>
    <row r="1152" spans="1:7" hidden="1" x14ac:dyDescent="0.25">
      <c r="A1152">
        <v>710</v>
      </c>
      <c r="B1152" t="s">
        <v>1267</v>
      </c>
      <c r="C1152">
        <f>School_Listing[[#This Row],[System Code]]</f>
        <v>710</v>
      </c>
      <c r="D1152">
        <v>63</v>
      </c>
      <c r="E1152" t="str">
        <f>School_Listing[[#This Row],[System Code]]&amp;School_Listing[[#This Row],[School Code]]</f>
        <v>71063</v>
      </c>
      <c r="F1152" t="s">
        <v>1282</v>
      </c>
      <c r="G1152">
        <f>School_Listing[[#This Row],[School Code]]</f>
        <v>63</v>
      </c>
    </row>
    <row r="1153" spans="1:7" hidden="1" x14ac:dyDescent="0.25">
      <c r="A1153">
        <v>710</v>
      </c>
      <c r="B1153" t="s">
        <v>1267</v>
      </c>
      <c r="C1153">
        <f>School_Listing[[#This Row],[System Code]]</f>
        <v>710</v>
      </c>
      <c r="D1153">
        <v>6</v>
      </c>
      <c r="E1153" t="str">
        <f>School_Listing[[#This Row],[System Code]]&amp;School_Listing[[#This Row],[School Code]]</f>
        <v>7106</v>
      </c>
      <c r="F1153" t="s">
        <v>2079</v>
      </c>
      <c r="G1153">
        <f>School_Listing[[#This Row],[School Code]]</f>
        <v>6</v>
      </c>
    </row>
    <row r="1154" spans="1:7" hidden="1" x14ac:dyDescent="0.25">
      <c r="A1154">
        <v>710</v>
      </c>
      <c r="B1154" t="s">
        <v>1267</v>
      </c>
      <c r="C1154">
        <f>School_Listing[[#This Row],[System Code]]</f>
        <v>710</v>
      </c>
      <c r="D1154">
        <v>70</v>
      </c>
      <c r="E1154" t="str">
        <f>School_Listing[[#This Row],[System Code]]&amp;School_Listing[[#This Row],[School Code]]</f>
        <v>71070</v>
      </c>
      <c r="F1154" t="s">
        <v>1283</v>
      </c>
      <c r="G1154">
        <f>School_Listing[[#This Row],[School Code]]</f>
        <v>70</v>
      </c>
    </row>
    <row r="1155" spans="1:7" hidden="1" x14ac:dyDescent="0.25">
      <c r="A1155">
        <v>710</v>
      </c>
      <c r="B1155" t="s">
        <v>1267</v>
      </c>
      <c r="C1155">
        <f>School_Listing[[#This Row],[System Code]]</f>
        <v>710</v>
      </c>
      <c r="D1155">
        <v>7001</v>
      </c>
      <c r="E1155" t="str">
        <f>School_Listing[[#This Row],[System Code]]&amp;School_Listing[[#This Row],[School Code]]</f>
        <v>7107001</v>
      </c>
      <c r="F1155" t="s">
        <v>2080</v>
      </c>
      <c r="G1155">
        <f>School_Listing[[#This Row],[School Code]]</f>
        <v>7001</v>
      </c>
    </row>
    <row r="1156" spans="1:7" hidden="1" x14ac:dyDescent="0.25">
      <c r="A1156">
        <v>710</v>
      </c>
      <c r="B1156" t="s">
        <v>1267</v>
      </c>
      <c r="C1156">
        <f>School_Listing[[#This Row],[System Code]]</f>
        <v>710</v>
      </c>
      <c r="D1156">
        <v>90</v>
      </c>
      <c r="E1156" t="str">
        <f>School_Listing[[#This Row],[System Code]]&amp;School_Listing[[#This Row],[School Code]]</f>
        <v>71090</v>
      </c>
      <c r="F1156" t="s">
        <v>1284</v>
      </c>
      <c r="G1156">
        <f>School_Listing[[#This Row],[School Code]]</f>
        <v>90</v>
      </c>
    </row>
    <row r="1157" spans="1:7" hidden="1" x14ac:dyDescent="0.25">
      <c r="A1157">
        <v>710</v>
      </c>
      <c r="B1157" t="s">
        <v>1267</v>
      </c>
      <c r="C1157">
        <f>School_Listing[[#This Row],[System Code]]</f>
        <v>710</v>
      </c>
      <c r="D1157">
        <v>110</v>
      </c>
      <c r="E1157" t="str">
        <f>School_Listing[[#This Row],[System Code]]&amp;School_Listing[[#This Row],[School Code]]</f>
        <v>710110</v>
      </c>
      <c r="F1157" t="s">
        <v>1285</v>
      </c>
      <c r="G1157">
        <f>School_Listing[[#This Row],[School Code]]</f>
        <v>110</v>
      </c>
    </row>
    <row r="1158" spans="1:7" hidden="1" x14ac:dyDescent="0.25">
      <c r="A1158">
        <v>710</v>
      </c>
      <c r="B1158" t="s">
        <v>1267</v>
      </c>
      <c r="C1158">
        <f>School_Listing[[#This Row],[System Code]]</f>
        <v>710</v>
      </c>
      <c r="D1158">
        <v>105</v>
      </c>
      <c r="E1158" t="str">
        <f>School_Listing[[#This Row],[System Code]]&amp;School_Listing[[#This Row],[School Code]]</f>
        <v>710105</v>
      </c>
      <c r="F1158" t="s">
        <v>1286</v>
      </c>
      <c r="G1158">
        <f>School_Listing[[#This Row],[School Code]]</f>
        <v>105</v>
      </c>
    </row>
    <row r="1159" spans="1:7" hidden="1" x14ac:dyDescent="0.25">
      <c r="A1159">
        <v>720</v>
      </c>
      <c r="B1159" t="s">
        <v>1287</v>
      </c>
      <c r="C1159">
        <f>School_Listing[[#This Row],[System Code]]</f>
        <v>720</v>
      </c>
      <c r="D1159">
        <v>10</v>
      </c>
      <c r="E1159" t="str">
        <f>School_Listing[[#This Row],[System Code]]&amp;School_Listing[[#This Row],[School Code]]</f>
        <v>72010</v>
      </c>
      <c r="F1159" t="s">
        <v>1288</v>
      </c>
      <c r="G1159">
        <f>School_Listing[[#This Row],[School Code]]</f>
        <v>10</v>
      </c>
    </row>
    <row r="1160" spans="1:7" hidden="1" x14ac:dyDescent="0.25">
      <c r="A1160">
        <v>720</v>
      </c>
      <c r="B1160" t="s">
        <v>1287</v>
      </c>
      <c r="C1160">
        <f>School_Listing[[#This Row],[System Code]]</f>
        <v>720</v>
      </c>
      <c r="D1160">
        <v>20</v>
      </c>
      <c r="E1160" t="str">
        <f>School_Listing[[#This Row],[System Code]]&amp;School_Listing[[#This Row],[School Code]]</f>
        <v>72020</v>
      </c>
      <c r="F1160" t="s">
        <v>1289</v>
      </c>
      <c r="G1160">
        <f>School_Listing[[#This Row],[School Code]]</f>
        <v>20</v>
      </c>
    </row>
    <row r="1161" spans="1:7" hidden="1" x14ac:dyDescent="0.25">
      <c r="A1161">
        <v>720</v>
      </c>
      <c r="B1161" t="s">
        <v>1287</v>
      </c>
      <c r="C1161">
        <f>School_Listing[[#This Row],[System Code]]</f>
        <v>720</v>
      </c>
      <c r="D1161">
        <v>65</v>
      </c>
      <c r="E1161" t="str">
        <f>School_Listing[[#This Row],[System Code]]&amp;School_Listing[[#This Row],[School Code]]</f>
        <v>72065</v>
      </c>
      <c r="F1161" t="s">
        <v>1290</v>
      </c>
      <c r="G1161">
        <f>School_Listing[[#This Row],[School Code]]</f>
        <v>65</v>
      </c>
    </row>
    <row r="1162" spans="1:7" hidden="1" x14ac:dyDescent="0.25">
      <c r="A1162">
        <v>720</v>
      </c>
      <c r="B1162" t="s">
        <v>1287</v>
      </c>
      <c r="C1162">
        <f>School_Listing[[#This Row],[System Code]]</f>
        <v>720</v>
      </c>
      <c r="D1162">
        <v>32</v>
      </c>
      <c r="E1162" t="str">
        <f>School_Listing[[#This Row],[System Code]]&amp;School_Listing[[#This Row],[School Code]]</f>
        <v>72032</v>
      </c>
      <c r="F1162" t="s">
        <v>1291</v>
      </c>
      <c r="G1162">
        <f>School_Listing[[#This Row],[School Code]]</f>
        <v>32</v>
      </c>
    </row>
    <row r="1163" spans="1:7" hidden="1" x14ac:dyDescent="0.25">
      <c r="A1163">
        <v>720</v>
      </c>
      <c r="B1163" t="s">
        <v>1287</v>
      </c>
      <c r="C1163">
        <f>School_Listing[[#This Row],[System Code]]</f>
        <v>720</v>
      </c>
      <c r="D1163">
        <v>70</v>
      </c>
      <c r="E1163" t="str">
        <f>School_Listing[[#This Row],[System Code]]&amp;School_Listing[[#This Row],[School Code]]</f>
        <v>72070</v>
      </c>
      <c r="F1163" t="s">
        <v>1292</v>
      </c>
      <c r="G1163">
        <f>School_Listing[[#This Row],[School Code]]</f>
        <v>70</v>
      </c>
    </row>
    <row r="1164" spans="1:7" hidden="1" x14ac:dyDescent="0.25">
      <c r="A1164">
        <v>720</v>
      </c>
      <c r="B1164" t="s">
        <v>1287</v>
      </c>
      <c r="C1164">
        <f>School_Listing[[#This Row],[System Code]]</f>
        <v>720</v>
      </c>
      <c r="D1164">
        <v>40</v>
      </c>
      <c r="E1164" t="str">
        <f>School_Listing[[#This Row],[System Code]]&amp;School_Listing[[#This Row],[School Code]]</f>
        <v>72040</v>
      </c>
      <c r="F1164" t="s">
        <v>1293</v>
      </c>
      <c r="G1164">
        <f>School_Listing[[#This Row],[School Code]]</f>
        <v>40</v>
      </c>
    </row>
    <row r="1165" spans="1:7" hidden="1" x14ac:dyDescent="0.25">
      <c r="A1165">
        <v>720</v>
      </c>
      <c r="B1165" t="s">
        <v>1287</v>
      </c>
      <c r="C1165">
        <f>School_Listing[[#This Row],[System Code]]</f>
        <v>720</v>
      </c>
      <c r="D1165">
        <v>50</v>
      </c>
      <c r="E1165" t="str">
        <f>School_Listing[[#This Row],[System Code]]&amp;School_Listing[[#This Row],[School Code]]</f>
        <v>72050</v>
      </c>
      <c r="F1165" t="s">
        <v>1294</v>
      </c>
      <c r="G1165">
        <f>School_Listing[[#This Row],[School Code]]</f>
        <v>50</v>
      </c>
    </row>
    <row r="1166" spans="1:7" hidden="1" x14ac:dyDescent="0.25">
      <c r="A1166">
        <v>721</v>
      </c>
      <c r="B1166" t="s">
        <v>1295</v>
      </c>
      <c r="C1166">
        <f>School_Listing[[#This Row],[System Code]]</f>
        <v>721</v>
      </c>
      <c r="D1166">
        <v>5</v>
      </c>
      <c r="E1166" t="str">
        <f>School_Listing[[#This Row],[System Code]]&amp;School_Listing[[#This Row],[School Code]]</f>
        <v>7215</v>
      </c>
      <c r="F1166" t="s">
        <v>1296</v>
      </c>
      <c r="G1166">
        <f>School_Listing[[#This Row],[School Code]]</f>
        <v>5</v>
      </c>
    </row>
    <row r="1167" spans="1:7" hidden="1" x14ac:dyDescent="0.25">
      <c r="A1167">
        <v>730</v>
      </c>
      <c r="B1167" t="s">
        <v>1297</v>
      </c>
      <c r="C1167">
        <f>School_Listing[[#This Row],[System Code]]</f>
        <v>730</v>
      </c>
      <c r="D1167">
        <v>28</v>
      </c>
      <c r="E1167" t="str">
        <f>School_Listing[[#This Row],[System Code]]&amp;School_Listing[[#This Row],[School Code]]</f>
        <v>73028</v>
      </c>
      <c r="F1167" t="s">
        <v>1298</v>
      </c>
      <c r="G1167">
        <f>School_Listing[[#This Row],[School Code]]</f>
        <v>28</v>
      </c>
    </row>
    <row r="1168" spans="1:7" hidden="1" x14ac:dyDescent="0.25">
      <c r="A1168">
        <v>730</v>
      </c>
      <c r="B1168" t="s">
        <v>1297</v>
      </c>
      <c r="C1168">
        <f>School_Listing[[#This Row],[System Code]]</f>
        <v>730</v>
      </c>
      <c r="D1168">
        <v>5</v>
      </c>
      <c r="E1168" t="str">
        <f>School_Listing[[#This Row],[System Code]]&amp;School_Listing[[#This Row],[School Code]]</f>
        <v>7305</v>
      </c>
      <c r="F1168" t="s">
        <v>1299</v>
      </c>
      <c r="G1168">
        <f>School_Listing[[#This Row],[School Code]]</f>
        <v>5</v>
      </c>
    </row>
    <row r="1169" spans="1:7" hidden="1" x14ac:dyDescent="0.25">
      <c r="A1169">
        <v>730</v>
      </c>
      <c r="B1169" t="s">
        <v>1297</v>
      </c>
      <c r="C1169">
        <f>School_Listing[[#This Row],[System Code]]</f>
        <v>730</v>
      </c>
      <c r="D1169">
        <v>95</v>
      </c>
      <c r="E1169" t="str">
        <f>School_Listing[[#This Row],[System Code]]&amp;School_Listing[[#This Row],[School Code]]</f>
        <v>73095</v>
      </c>
      <c r="F1169" t="s">
        <v>1300</v>
      </c>
      <c r="G1169">
        <f>School_Listing[[#This Row],[School Code]]</f>
        <v>95</v>
      </c>
    </row>
    <row r="1170" spans="1:7" hidden="1" x14ac:dyDescent="0.25">
      <c r="A1170">
        <v>730</v>
      </c>
      <c r="B1170" t="s">
        <v>1297</v>
      </c>
      <c r="C1170">
        <f>School_Listing[[#This Row],[System Code]]</f>
        <v>730</v>
      </c>
      <c r="D1170">
        <v>15</v>
      </c>
      <c r="E1170" t="str">
        <f>School_Listing[[#This Row],[System Code]]&amp;School_Listing[[#This Row],[School Code]]</f>
        <v>73015</v>
      </c>
      <c r="F1170" t="s">
        <v>1301</v>
      </c>
      <c r="G1170">
        <f>School_Listing[[#This Row],[School Code]]</f>
        <v>15</v>
      </c>
    </row>
    <row r="1171" spans="1:7" hidden="1" x14ac:dyDescent="0.25">
      <c r="A1171">
        <v>730</v>
      </c>
      <c r="B1171" t="s">
        <v>1297</v>
      </c>
      <c r="C1171">
        <f>School_Listing[[#This Row],[System Code]]</f>
        <v>730</v>
      </c>
      <c r="D1171">
        <v>14</v>
      </c>
      <c r="E1171" t="str">
        <f>School_Listing[[#This Row],[System Code]]&amp;School_Listing[[#This Row],[School Code]]</f>
        <v>73014</v>
      </c>
      <c r="F1171" t="s">
        <v>1302</v>
      </c>
      <c r="G1171">
        <f>School_Listing[[#This Row],[School Code]]</f>
        <v>14</v>
      </c>
    </row>
    <row r="1172" spans="1:7" hidden="1" x14ac:dyDescent="0.25">
      <c r="A1172">
        <v>730</v>
      </c>
      <c r="B1172" t="s">
        <v>1297</v>
      </c>
      <c r="C1172">
        <f>School_Listing[[#This Row],[System Code]]</f>
        <v>730</v>
      </c>
      <c r="D1172">
        <v>35</v>
      </c>
      <c r="E1172" t="str">
        <f>School_Listing[[#This Row],[System Code]]&amp;School_Listing[[#This Row],[School Code]]</f>
        <v>73035</v>
      </c>
      <c r="F1172" t="s">
        <v>1303</v>
      </c>
      <c r="G1172">
        <f>School_Listing[[#This Row],[School Code]]</f>
        <v>35</v>
      </c>
    </row>
    <row r="1173" spans="1:7" hidden="1" x14ac:dyDescent="0.25">
      <c r="A1173">
        <v>730</v>
      </c>
      <c r="B1173" t="s">
        <v>1297</v>
      </c>
      <c r="C1173">
        <f>School_Listing[[#This Row],[System Code]]</f>
        <v>730</v>
      </c>
      <c r="D1173">
        <v>81</v>
      </c>
      <c r="E1173" t="str">
        <f>School_Listing[[#This Row],[System Code]]&amp;School_Listing[[#This Row],[School Code]]</f>
        <v>73081</v>
      </c>
      <c r="F1173" t="s">
        <v>1304</v>
      </c>
      <c r="G1173">
        <f>School_Listing[[#This Row],[School Code]]</f>
        <v>81</v>
      </c>
    </row>
    <row r="1174" spans="1:7" hidden="1" x14ac:dyDescent="0.25">
      <c r="A1174">
        <v>730</v>
      </c>
      <c r="B1174" t="s">
        <v>1297</v>
      </c>
      <c r="C1174">
        <f>School_Listing[[#This Row],[System Code]]</f>
        <v>730</v>
      </c>
      <c r="D1174">
        <v>45</v>
      </c>
      <c r="E1174" t="str">
        <f>School_Listing[[#This Row],[System Code]]&amp;School_Listing[[#This Row],[School Code]]</f>
        <v>73045</v>
      </c>
      <c r="F1174" t="s">
        <v>1305</v>
      </c>
      <c r="G1174">
        <f>School_Listing[[#This Row],[School Code]]</f>
        <v>45</v>
      </c>
    </row>
    <row r="1175" spans="1:7" hidden="1" x14ac:dyDescent="0.25">
      <c r="A1175">
        <v>730</v>
      </c>
      <c r="B1175" t="s">
        <v>1297</v>
      </c>
      <c r="C1175">
        <f>School_Listing[[#This Row],[System Code]]</f>
        <v>730</v>
      </c>
      <c r="D1175">
        <v>47</v>
      </c>
      <c r="E1175" t="str">
        <f>School_Listing[[#This Row],[System Code]]&amp;School_Listing[[#This Row],[School Code]]</f>
        <v>73047</v>
      </c>
      <c r="F1175" t="s">
        <v>380</v>
      </c>
      <c r="G1175">
        <f>School_Listing[[#This Row],[School Code]]</f>
        <v>47</v>
      </c>
    </row>
    <row r="1176" spans="1:7" hidden="1" x14ac:dyDescent="0.25">
      <c r="A1176">
        <v>730</v>
      </c>
      <c r="B1176" t="s">
        <v>1297</v>
      </c>
      <c r="C1176">
        <f>School_Listing[[#This Row],[System Code]]</f>
        <v>730</v>
      </c>
      <c r="D1176">
        <v>50</v>
      </c>
      <c r="E1176" t="str">
        <f>School_Listing[[#This Row],[System Code]]&amp;School_Listing[[#This Row],[School Code]]</f>
        <v>73050</v>
      </c>
      <c r="F1176" t="s">
        <v>1306</v>
      </c>
      <c r="G1176">
        <f>School_Listing[[#This Row],[School Code]]</f>
        <v>50</v>
      </c>
    </row>
    <row r="1177" spans="1:7" hidden="1" x14ac:dyDescent="0.25">
      <c r="A1177">
        <v>730</v>
      </c>
      <c r="B1177" t="s">
        <v>1297</v>
      </c>
      <c r="C1177">
        <f>School_Listing[[#This Row],[System Code]]</f>
        <v>730</v>
      </c>
      <c r="D1177">
        <v>48</v>
      </c>
      <c r="E1177" t="str">
        <f>School_Listing[[#This Row],[System Code]]&amp;School_Listing[[#This Row],[School Code]]</f>
        <v>73048</v>
      </c>
      <c r="F1177" t="s">
        <v>1307</v>
      </c>
      <c r="G1177">
        <f>School_Listing[[#This Row],[School Code]]</f>
        <v>48</v>
      </c>
    </row>
    <row r="1178" spans="1:7" hidden="1" x14ac:dyDescent="0.25">
      <c r="A1178">
        <v>730</v>
      </c>
      <c r="B1178" t="s">
        <v>1297</v>
      </c>
      <c r="C1178">
        <f>School_Listing[[#This Row],[System Code]]</f>
        <v>730</v>
      </c>
      <c r="D1178">
        <v>65</v>
      </c>
      <c r="E1178" t="str">
        <f>School_Listing[[#This Row],[System Code]]&amp;School_Listing[[#This Row],[School Code]]</f>
        <v>73065</v>
      </c>
      <c r="F1178" t="s">
        <v>1308</v>
      </c>
      <c r="G1178">
        <f>School_Listing[[#This Row],[School Code]]</f>
        <v>65</v>
      </c>
    </row>
    <row r="1179" spans="1:7" hidden="1" x14ac:dyDescent="0.25">
      <c r="A1179">
        <v>730</v>
      </c>
      <c r="B1179" t="s">
        <v>1297</v>
      </c>
      <c r="C1179">
        <f>School_Listing[[#This Row],[System Code]]</f>
        <v>730</v>
      </c>
      <c r="D1179">
        <v>60</v>
      </c>
      <c r="E1179" t="str">
        <f>School_Listing[[#This Row],[System Code]]&amp;School_Listing[[#This Row],[School Code]]</f>
        <v>73060</v>
      </c>
      <c r="F1179" t="s">
        <v>1309</v>
      </c>
      <c r="G1179">
        <f>School_Listing[[#This Row],[School Code]]</f>
        <v>60</v>
      </c>
    </row>
    <row r="1180" spans="1:7" hidden="1" x14ac:dyDescent="0.25">
      <c r="A1180">
        <v>730</v>
      </c>
      <c r="B1180" t="s">
        <v>1297</v>
      </c>
      <c r="C1180">
        <f>School_Listing[[#This Row],[System Code]]</f>
        <v>730</v>
      </c>
      <c r="D1180">
        <v>77</v>
      </c>
      <c r="E1180" t="str">
        <f>School_Listing[[#This Row],[System Code]]&amp;School_Listing[[#This Row],[School Code]]</f>
        <v>73077</v>
      </c>
      <c r="F1180" t="s">
        <v>1310</v>
      </c>
      <c r="G1180">
        <f>School_Listing[[#This Row],[School Code]]</f>
        <v>77</v>
      </c>
    </row>
    <row r="1181" spans="1:7" hidden="1" x14ac:dyDescent="0.25">
      <c r="A1181">
        <v>730</v>
      </c>
      <c r="B1181" t="s">
        <v>1297</v>
      </c>
      <c r="C1181">
        <f>School_Listing[[#This Row],[System Code]]</f>
        <v>730</v>
      </c>
      <c r="D1181">
        <v>80</v>
      </c>
      <c r="E1181" t="str">
        <f>School_Listing[[#This Row],[System Code]]&amp;School_Listing[[#This Row],[School Code]]</f>
        <v>73080</v>
      </c>
      <c r="F1181" t="s">
        <v>1311</v>
      </c>
      <c r="G1181">
        <f>School_Listing[[#This Row],[School Code]]</f>
        <v>80</v>
      </c>
    </row>
    <row r="1182" spans="1:7" hidden="1" x14ac:dyDescent="0.25">
      <c r="A1182">
        <v>730</v>
      </c>
      <c r="B1182" t="s">
        <v>1297</v>
      </c>
      <c r="C1182">
        <f>School_Listing[[#This Row],[System Code]]</f>
        <v>730</v>
      </c>
      <c r="D1182">
        <v>84</v>
      </c>
      <c r="E1182" t="str">
        <f>School_Listing[[#This Row],[System Code]]&amp;School_Listing[[#This Row],[School Code]]</f>
        <v>73084</v>
      </c>
      <c r="F1182" t="s">
        <v>2081</v>
      </c>
      <c r="G1182">
        <f>School_Listing[[#This Row],[School Code]]</f>
        <v>84</v>
      </c>
    </row>
    <row r="1183" spans="1:7" hidden="1" x14ac:dyDescent="0.25">
      <c r="A1183">
        <v>730</v>
      </c>
      <c r="B1183" t="s">
        <v>1297</v>
      </c>
      <c r="C1183">
        <f>School_Listing[[#This Row],[System Code]]</f>
        <v>730</v>
      </c>
      <c r="D1183">
        <v>85</v>
      </c>
      <c r="E1183" t="str">
        <f>School_Listing[[#This Row],[System Code]]&amp;School_Listing[[#This Row],[School Code]]</f>
        <v>73085</v>
      </c>
      <c r="F1183" t="s">
        <v>1312</v>
      </c>
      <c r="G1183">
        <f>School_Listing[[#This Row],[School Code]]</f>
        <v>85</v>
      </c>
    </row>
    <row r="1184" spans="1:7" hidden="1" x14ac:dyDescent="0.25">
      <c r="A1184">
        <v>730</v>
      </c>
      <c r="B1184" t="s">
        <v>1297</v>
      </c>
      <c r="C1184">
        <f>School_Listing[[#This Row],[System Code]]</f>
        <v>730</v>
      </c>
      <c r="D1184">
        <v>90</v>
      </c>
      <c r="E1184" t="str">
        <f>School_Listing[[#This Row],[System Code]]&amp;School_Listing[[#This Row],[School Code]]</f>
        <v>73090</v>
      </c>
      <c r="F1184" t="s">
        <v>1313</v>
      </c>
      <c r="G1184">
        <f>School_Listing[[#This Row],[School Code]]</f>
        <v>90</v>
      </c>
    </row>
    <row r="1185" spans="1:7" hidden="1" x14ac:dyDescent="0.25">
      <c r="A1185">
        <v>740</v>
      </c>
      <c r="B1185" t="s">
        <v>1314</v>
      </c>
      <c r="C1185">
        <f>School_Listing[[#This Row],[System Code]]</f>
        <v>740</v>
      </c>
      <c r="D1185">
        <v>10</v>
      </c>
      <c r="E1185" t="str">
        <f>School_Listing[[#This Row],[System Code]]&amp;School_Listing[[#This Row],[School Code]]</f>
        <v>74010</v>
      </c>
      <c r="F1185" t="s">
        <v>1315</v>
      </c>
      <c r="G1185">
        <f>School_Listing[[#This Row],[School Code]]</f>
        <v>10</v>
      </c>
    </row>
    <row r="1186" spans="1:7" hidden="1" x14ac:dyDescent="0.25">
      <c r="A1186">
        <v>740</v>
      </c>
      <c r="B1186" t="s">
        <v>1314</v>
      </c>
      <c r="C1186">
        <f>School_Listing[[#This Row],[System Code]]</f>
        <v>740</v>
      </c>
      <c r="D1186">
        <v>20</v>
      </c>
      <c r="E1186" t="str">
        <f>School_Listing[[#This Row],[System Code]]&amp;School_Listing[[#This Row],[School Code]]</f>
        <v>74020</v>
      </c>
      <c r="F1186" t="s">
        <v>1316</v>
      </c>
      <c r="G1186">
        <f>School_Listing[[#This Row],[School Code]]</f>
        <v>20</v>
      </c>
    </row>
    <row r="1187" spans="1:7" hidden="1" x14ac:dyDescent="0.25">
      <c r="A1187">
        <v>740</v>
      </c>
      <c r="B1187" t="s">
        <v>1314</v>
      </c>
      <c r="C1187">
        <f>School_Listing[[#This Row],[System Code]]</f>
        <v>740</v>
      </c>
      <c r="D1187">
        <v>25</v>
      </c>
      <c r="E1187" t="str">
        <f>School_Listing[[#This Row],[System Code]]&amp;School_Listing[[#This Row],[School Code]]</f>
        <v>74025</v>
      </c>
      <c r="F1187" t="s">
        <v>1317</v>
      </c>
      <c r="G1187">
        <f>School_Listing[[#This Row],[School Code]]</f>
        <v>25</v>
      </c>
    </row>
    <row r="1188" spans="1:7" hidden="1" x14ac:dyDescent="0.25">
      <c r="A1188">
        <v>740</v>
      </c>
      <c r="B1188" t="s">
        <v>1314</v>
      </c>
      <c r="C1188">
        <f>School_Listing[[#This Row],[System Code]]</f>
        <v>740</v>
      </c>
      <c r="D1188">
        <v>26</v>
      </c>
      <c r="E1188" t="str">
        <f>School_Listing[[#This Row],[System Code]]&amp;School_Listing[[#This Row],[School Code]]</f>
        <v>74026</v>
      </c>
      <c r="F1188" t="s">
        <v>1318</v>
      </c>
      <c r="G1188">
        <f>School_Listing[[#This Row],[School Code]]</f>
        <v>26</v>
      </c>
    </row>
    <row r="1189" spans="1:7" hidden="1" x14ac:dyDescent="0.25">
      <c r="A1189">
        <v>740</v>
      </c>
      <c r="B1189" t="s">
        <v>1314</v>
      </c>
      <c r="C1189">
        <f>School_Listing[[#This Row],[System Code]]</f>
        <v>740</v>
      </c>
      <c r="D1189">
        <v>15</v>
      </c>
      <c r="E1189" t="str">
        <f>School_Listing[[#This Row],[System Code]]&amp;School_Listing[[#This Row],[School Code]]</f>
        <v>74015</v>
      </c>
      <c r="F1189" t="s">
        <v>1319</v>
      </c>
      <c r="G1189">
        <f>School_Listing[[#This Row],[School Code]]</f>
        <v>15</v>
      </c>
    </row>
    <row r="1190" spans="1:7" hidden="1" x14ac:dyDescent="0.25">
      <c r="A1190">
        <v>740</v>
      </c>
      <c r="B1190" t="s">
        <v>1314</v>
      </c>
      <c r="C1190">
        <f>School_Listing[[#This Row],[System Code]]</f>
        <v>740</v>
      </c>
      <c r="D1190">
        <v>28</v>
      </c>
      <c r="E1190" t="str">
        <f>School_Listing[[#This Row],[System Code]]&amp;School_Listing[[#This Row],[School Code]]</f>
        <v>74028</v>
      </c>
      <c r="F1190" t="s">
        <v>1320</v>
      </c>
      <c r="G1190">
        <f>School_Listing[[#This Row],[School Code]]</f>
        <v>28</v>
      </c>
    </row>
    <row r="1191" spans="1:7" hidden="1" x14ac:dyDescent="0.25">
      <c r="A1191">
        <v>740</v>
      </c>
      <c r="B1191" t="s">
        <v>1314</v>
      </c>
      <c r="C1191">
        <f>School_Listing[[#This Row],[System Code]]</f>
        <v>740</v>
      </c>
      <c r="D1191">
        <v>32</v>
      </c>
      <c r="E1191" t="str">
        <f>School_Listing[[#This Row],[System Code]]&amp;School_Listing[[#This Row],[School Code]]</f>
        <v>74032</v>
      </c>
      <c r="F1191" t="s">
        <v>1321</v>
      </c>
      <c r="G1191">
        <f>School_Listing[[#This Row],[School Code]]</f>
        <v>32</v>
      </c>
    </row>
    <row r="1192" spans="1:7" hidden="1" x14ac:dyDescent="0.25">
      <c r="A1192">
        <v>740</v>
      </c>
      <c r="B1192" t="s">
        <v>1314</v>
      </c>
      <c r="C1192">
        <f>School_Listing[[#This Row],[System Code]]</f>
        <v>740</v>
      </c>
      <c r="D1192">
        <v>35</v>
      </c>
      <c r="E1192" t="str">
        <f>School_Listing[[#This Row],[System Code]]&amp;School_Listing[[#This Row],[School Code]]</f>
        <v>74035</v>
      </c>
      <c r="F1192" t="s">
        <v>1322</v>
      </c>
      <c r="G1192">
        <f>School_Listing[[#This Row],[School Code]]</f>
        <v>35</v>
      </c>
    </row>
    <row r="1193" spans="1:7" hidden="1" x14ac:dyDescent="0.25">
      <c r="A1193">
        <v>740</v>
      </c>
      <c r="B1193" t="s">
        <v>1314</v>
      </c>
      <c r="C1193">
        <f>School_Listing[[#This Row],[System Code]]</f>
        <v>740</v>
      </c>
      <c r="D1193">
        <v>40</v>
      </c>
      <c r="E1193" t="str">
        <f>School_Listing[[#This Row],[System Code]]&amp;School_Listing[[#This Row],[School Code]]</f>
        <v>74040</v>
      </c>
      <c r="F1193" t="s">
        <v>1323</v>
      </c>
      <c r="G1193">
        <f>School_Listing[[#This Row],[School Code]]</f>
        <v>40</v>
      </c>
    </row>
    <row r="1194" spans="1:7" hidden="1" x14ac:dyDescent="0.25">
      <c r="A1194">
        <v>740</v>
      </c>
      <c r="B1194" t="s">
        <v>1314</v>
      </c>
      <c r="C1194">
        <f>School_Listing[[#This Row],[System Code]]</f>
        <v>740</v>
      </c>
      <c r="D1194">
        <v>38</v>
      </c>
      <c r="E1194" t="str">
        <f>School_Listing[[#This Row],[System Code]]&amp;School_Listing[[#This Row],[School Code]]</f>
        <v>74038</v>
      </c>
      <c r="F1194" t="s">
        <v>1324</v>
      </c>
      <c r="G1194">
        <f>School_Listing[[#This Row],[School Code]]</f>
        <v>38</v>
      </c>
    </row>
    <row r="1195" spans="1:7" hidden="1" x14ac:dyDescent="0.25">
      <c r="A1195">
        <v>740</v>
      </c>
      <c r="B1195" t="s">
        <v>1314</v>
      </c>
      <c r="C1195">
        <f>School_Listing[[#This Row],[System Code]]</f>
        <v>740</v>
      </c>
      <c r="D1195">
        <v>75</v>
      </c>
      <c r="E1195" t="str">
        <f>School_Listing[[#This Row],[System Code]]&amp;School_Listing[[#This Row],[School Code]]</f>
        <v>74075</v>
      </c>
      <c r="F1195" t="s">
        <v>2082</v>
      </c>
      <c r="G1195">
        <f>School_Listing[[#This Row],[School Code]]</f>
        <v>75</v>
      </c>
    </row>
    <row r="1196" spans="1:7" hidden="1" x14ac:dyDescent="0.25">
      <c r="A1196">
        <v>740</v>
      </c>
      <c r="B1196" t="s">
        <v>1314</v>
      </c>
      <c r="C1196">
        <f>School_Listing[[#This Row],[System Code]]</f>
        <v>740</v>
      </c>
      <c r="D1196">
        <v>48</v>
      </c>
      <c r="E1196" t="str">
        <f>School_Listing[[#This Row],[System Code]]&amp;School_Listing[[#This Row],[School Code]]</f>
        <v>74048</v>
      </c>
      <c r="F1196" t="s">
        <v>1325</v>
      </c>
      <c r="G1196">
        <f>School_Listing[[#This Row],[School Code]]</f>
        <v>48</v>
      </c>
    </row>
    <row r="1197" spans="1:7" hidden="1" x14ac:dyDescent="0.25">
      <c r="A1197">
        <v>740</v>
      </c>
      <c r="B1197" t="s">
        <v>1314</v>
      </c>
      <c r="C1197">
        <f>School_Listing[[#This Row],[System Code]]</f>
        <v>740</v>
      </c>
      <c r="D1197">
        <v>45</v>
      </c>
      <c r="E1197" t="str">
        <f>School_Listing[[#This Row],[System Code]]&amp;School_Listing[[#This Row],[School Code]]</f>
        <v>74045</v>
      </c>
      <c r="F1197" t="s">
        <v>1326</v>
      </c>
      <c r="G1197">
        <f>School_Listing[[#This Row],[School Code]]</f>
        <v>45</v>
      </c>
    </row>
    <row r="1198" spans="1:7" hidden="1" x14ac:dyDescent="0.25">
      <c r="A1198">
        <v>740</v>
      </c>
      <c r="B1198" t="s">
        <v>1314</v>
      </c>
      <c r="C1198">
        <f>School_Listing[[#This Row],[System Code]]</f>
        <v>740</v>
      </c>
      <c r="D1198">
        <v>50</v>
      </c>
      <c r="E1198" t="str">
        <f>School_Listing[[#This Row],[System Code]]&amp;School_Listing[[#This Row],[School Code]]</f>
        <v>74050</v>
      </c>
      <c r="F1198" t="s">
        <v>1327</v>
      </c>
      <c r="G1198">
        <f>School_Listing[[#This Row],[School Code]]</f>
        <v>50</v>
      </c>
    </row>
    <row r="1199" spans="1:7" hidden="1" x14ac:dyDescent="0.25">
      <c r="A1199">
        <v>740</v>
      </c>
      <c r="B1199" t="s">
        <v>1314</v>
      </c>
      <c r="C1199">
        <f>School_Listing[[#This Row],[System Code]]</f>
        <v>740</v>
      </c>
      <c r="D1199">
        <v>55</v>
      </c>
      <c r="E1199" t="str">
        <f>School_Listing[[#This Row],[System Code]]&amp;School_Listing[[#This Row],[School Code]]</f>
        <v>74055</v>
      </c>
      <c r="F1199" t="s">
        <v>1328</v>
      </c>
      <c r="G1199">
        <f>School_Listing[[#This Row],[School Code]]</f>
        <v>55</v>
      </c>
    </row>
    <row r="1200" spans="1:7" hidden="1" x14ac:dyDescent="0.25">
      <c r="A1200">
        <v>740</v>
      </c>
      <c r="B1200" t="s">
        <v>1314</v>
      </c>
      <c r="C1200">
        <f>School_Listing[[#This Row],[System Code]]</f>
        <v>740</v>
      </c>
      <c r="D1200">
        <v>95</v>
      </c>
      <c r="E1200" t="str">
        <f>School_Listing[[#This Row],[System Code]]&amp;School_Listing[[#This Row],[School Code]]</f>
        <v>74095</v>
      </c>
      <c r="F1200" t="s">
        <v>1329</v>
      </c>
      <c r="G1200">
        <f>School_Listing[[#This Row],[School Code]]</f>
        <v>95</v>
      </c>
    </row>
    <row r="1201" spans="1:7" hidden="1" x14ac:dyDescent="0.25">
      <c r="A1201">
        <v>740</v>
      </c>
      <c r="B1201" t="s">
        <v>1314</v>
      </c>
      <c r="C1201">
        <f>School_Listing[[#This Row],[System Code]]</f>
        <v>740</v>
      </c>
      <c r="D1201">
        <v>98</v>
      </c>
      <c r="E1201" t="str">
        <f>School_Listing[[#This Row],[System Code]]&amp;School_Listing[[#This Row],[School Code]]</f>
        <v>74098</v>
      </c>
      <c r="F1201" t="s">
        <v>2083</v>
      </c>
      <c r="G1201">
        <f>School_Listing[[#This Row],[School Code]]</f>
        <v>98</v>
      </c>
    </row>
    <row r="1202" spans="1:7" hidden="1" x14ac:dyDescent="0.25">
      <c r="A1202">
        <v>740</v>
      </c>
      <c r="B1202" t="s">
        <v>1314</v>
      </c>
      <c r="C1202">
        <f>School_Listing[[#This Row],[System Code]]</f>
        <v>740</v>
      </c>
      <c r="D1202">
        <v>100</v>
      </c>
      <c r="E1202" t="str">
        <f>School_Listing[[#This Row],[System Code]]&amp;School_Listing[[#This Row],[School Code]]</f>
        <v>740100</v>
      </c>
      <c r="F1202" t="s">
        <v>2084</v>
      </c>
      <c r="G1202">
        <f>School_Listing[[#This Row],[School Code]]</f>
        <v>100</v>
      </c>
    </row>
    <row r="1203" spans="1:7" hidden="1" x14ac:dyDescent="0.25">
      <c r="A1203">
        <v>740</v>
      </c>
      <c r="B1203" t="s">
        <v>1314</v>
      </c>
      <c r="C1203">
        <f>School_Listing[[#This Row],[System Code]]</f>
        <v>740</v>
      </c>
      <c r="D1203">
        <v>70</v>
      </c>
      <c r="E1203" t="str">
        <f>School_Listing[[#This Row],[System Code]]&amp;School_Listing[[#This Row],[School Code]]</f>
        <v>74070</v>
      </c>
      <c r="F1203" t="s">
        <v>1330</v>
      </c>
      <c r="G1203">
        <f>School_Listing[[#This Row],[School Code]]</f>
        <v>70</v>
      </c>
    </row>
    <row r="1204" spans="1:7" hidden="1" x14ac:dyDescent="0.25">
      <c r="A1204">
        <v>740</v>
      </c>
      <c r="B1204" t="s">
        <v>1314</v>
      </c>
      <c r="C1204">
        <f>School_Listing[[#This Row],[System Code]]</f>
        <v>740</v>
      </c>
      <c r="D1204">
        <v>80</v>
      </c>
      <c r="E1204" t="str">
        <f>School_Listing[[#This Row],[System Code]]&amp;School_Listing[[#This Row],[School Code]]</f>
        <v>74080</v>
      </c>
      <c r="F1204" t="s">
        <v>1331</v>
      </c>
      <c r="G1204">
        <f>School_Listing[[#This Row],[School Code]]</f>
        <v>80</v>
      </c>
    </row>
    <row r="1205" spans="1:7" hidden="1" x14ac:dyDescent="0.25">
      <c r="A1205">
        <v>740</v>
      </c>
      <c r="B1205" t="s">
        <v>1314</v>
      </c>
      <c r="C1205">
        <f>School_Listing[[#This Row],[System Code]]</f>
        <v>740</v>
      </c>
      <c r="D1205">
        <v>85</v>
      </c>
      <c r="E1205" t="str">
        <f>School_Listing[[#This Row],[System Code]]&amp;School_Listing[[#This Row],[School Code]]</f>
        <v>74085</v>
      </c>
      <c r="F1205" t="s">
        <v>1080</v>
      </c>
      <c r="G1205">
        <f>School_Listing[[#This Row],[School Code]]</f>
        <v>85</v>
      </c>
    </row>
    <row r="1206" spans="1:7" hidden="1" x14ac:dyDescent="0.25">
      <c r="A1206">
        <v>740</v>
      </c>
      <c r="B1206" t="s">
        <v>1314</v>
      </c>
      <c r="C1206">
        <f>School_Listing[[#This Row],[System Code]]</f>
        <v>740</v>
      </c>
      <c r="D1206">
        <v>88</v>
      </c>
      <c r="E1206" t="str">
        <f>School_Listing[[#This Row],[System Code]]&amp;School_Listing[[#This Row],[School Code]]</f>
        <v>74088</v>
      </c>
      <c r="F1206" t="s">
        <v>1332</v>
      </c>
      <c r="G1206">
        <f>School_Listing[[#This Row],[School Code]]</f>
        <v>88</v>
      </c>
    </row>
    <row r="1207" spans="1:7" hidden="1" x14ac:dyDescent="0.25">
      <c r="A1207">
        <v>740</v>
      </c>
      <c r="B1207" t="s">
        <v>1314</v>
      </c>
      <c r="C1207">
        <f>School_Listing[[#This Row],[System Code]]</f>
        <v>740</v>
      </c>
      <c r="D1207">
        <v>90</v>
      </c>
      <c r="E1207" t="str">
        <f>School_Listing[[#This Row],[System Code]]&amp;School_Listing[[#This Row],[School Code]]</f>
        <v>74090</v>
      </c>
      <c r="F1207" t="s">
        <v>1333</v>
      </c>
      <c r="G1207">
        <f>School_Listing[[#This Row],[School Code]]</f>
        <v>90</v>
      </c>
    </row>
    <row r="1208" spans="1:7" hidden="1" x14ac:dyDescent="0.25">
      <c r="A1208">
        <v>750</v>
      </c>
      <c r="B1208" t="s">
        <v>1334</v>
      </c>
      <c r="C1208">
        <f>School_Listing[[#This Row],[System Code]]</f>
        <v>750</v>
      </c>
      <c r="D1208">
        <v>3</v>
      </c>
      <c r="E1208" t="str">
        <f>School_Listing[[#This Row],[System Code]]&amp;School_Listing[[#This Row],[School Code]]</f>
        <v>7503</v>
      </c>
      <c r="F1208" t="s">
        <v>1335</v>
      </c>
      <c r="G1208">
        <f>School_Listing[[#This Row],[School Code]]</f>
        <v>3</v>
      </c>
    </row>
    <row r="1209" spans="1:7" hidden="1" x14ac:dyDescent="0.25">
      <c r="A1209">
        <v>750</v>
      </c>
      <c r="B1209" t="s">
        <v>1334</v>
      </c>
      <c r="C1209">
        <f>School_Listing[[#This Row],[System Code]]</f>
        <v>750</v>
      </c>
      <c r="D1209">
        <v>1</v>
      </c>
      <c r="E1209" t="str">
        <f>School_Listing[[#This Row],[System Code]]&amp;School_Listing[[#This Row],[School Code]]</f>
        <v>7501</v>
      </c>
      <c r="F1209" t="s">
        <v>1336</v>
      </c>
      <c r="G1209">
        <f>School_Listing[[#This Row],[School Code]]</f>
        <v>1</v>
      </c>
    </row>
    <row r="1210" spans="1:7" hidden="1" x14ac:dyDescent="0.25">
      <c r="A1210">
        <v>750</v>
      </c>
      <c r="B1210" t="s">
        <v>1334</v>
      </c>
      <c r="C1210">
        <f>School_Listing[[#This Row],[System Code]]</f>
        <v>750</v>
      </c>
      <c r="D1210">
        <v>4</v>
      </c>
      <c r="E1210" t="str">
        <f>School_Listing[[#This Row],[System Code]]&amp;School_Listing[[#This Row],[School Code]]</f>
        <v>7504</v>
      </c>
      <c r="F1210" t="s">
        <v>1337</v>
      </c>
      <c r="G1210">
        <f>School_Listing[[#This Row],[School Code]]</f>
        <v>4</v>
      </c>
    </row>
    <row r="1211" spans="1:7" hidden="1" x14ac:dyDescent="0.25">
      <c r="A1211">
        <v>750</v>
      </c>
      <c r="B1211" t="s">
        <v>1334</v>
      </c>
      <c r="C1211">
        <f>School_Listing[[#This Row],[System Code]]</f>
        <v>750</v>
      </c>
      <c r="D1211">
        <v>2</v>
      </c>
      <c r="E1211" t="str">
        <f>School_Listing[[#This Row],[System Code]]&amp;School_Listing[[#This Row],[School Code]]</f>
        <v>7502</v>
      </c>
      <c r="F1211" t="s">
        <v>1338</v>
      </c>
      <c r="G1211">
        <f>School_Listing[[#This Row],[School Code]]</f>
        <v>2</v>
      </c>
    </row>
    <row r="1212" spans="1:7" hidden="1" x14ac:dyDescent="0.25">
      <c r="A1212">
        <v>750</v>
      </c>
      <c r="B1212" t="s">
        <v>1334</v>
      </c>
      <c r="C1212">
        <f>School_Listing[[#This Row],[System Code]]</f>
        <v>750</v>
      </c>
      <c r="D1212">
        <v>39</v>
      </c>
      <c r="E1212" t="str">
        <f>School_Listing[[#This Row],[System Code]]&amp;School_Listing[[#This Row],[School Code]]</f>
        <v>75039</v>
      </c>
      <c r="F1212" t="s">
        <v>1339</v>
      </c>
      <c r="G1212">
        <f>School_Listing[[#This Row],[School Code]]</f>
        <v>39</v>
      </c>
    </row>
    <row r="1213" spans="1:7" hidden="1" x14ac:dyDescent="0.25">
      <c r="A1213">
        <v>750</v>
      </c>
      <c r="B1213" t="s">
        <v>1334</v>
      </c>
      <c r="C1213">
        <f>School_Listing[[#This Row],[System Code]]</f>
        <v>750</v>
      </c>
      <c r="D1213">
        <v>5</v>
      </c>
      <c r="E1213" t="str">
        <f>School_Listing[[#This Row],[System Code]]&amp;School_Listing[[#This Row],[School Code]]</f>
        <v>7505</v>
      </c>
      <c r="F1213" t="s">
        <v>1340</v>
      </c>
      <c r="G1213">
        <f>School_Listing[[#This Row],[School Code]]</f>
        <v>5</v>
      </c>
    </row>
    <row r="1214" spans="1:7" hidden="1" x14ac:dyDescent="0.25">
      <c r="A1214">
        <v>750</v>
      </c>
      <c r="B1214" t="s">
        <v>1334</v>
      </c>
      <c r="C1214">
        <f>School_Listing[[#This Row],[System Code]]</f>
        <v>750</v>
      </c>
      <c r="D1214">
        <v>8</v>
      </c>
      <c r="E1214" t="str">
        <f>School_Listing[[#This Row],[System Code]]&amp;School_Listing[[#This Row],[School Code]]</f>
        <v>7508</v>
      </c>
      <c r="F1214" t="s">
        <v>1341</v>
      </c>
      <c r="G1214">
        <f>School_Listing[[#This Row],[School Code]]</f>
        <v>8</v>
      </c>
    </row>
    <row r="1215" spans="1:7" hidden="1" x14ac:dyDescent="0.25">
      <c r="A1215">
        <v>750</v>
      </c>
      <c r="B1215" t="s">
        <v>1334</v>
      </c>
      <c r="C1215">
        <f>School_Listing[[#This Row],[System Code]]</f>
        <v>750</v>
      </c>
      <c r="D1215">
        <v>15</v>
      </c>
      <c r="E1215" t="str">
        <f>School_Listing[[#This Row],[System Code]]&amp;School_Listing[[#This Row],[School Code]]</f>
        <v>75015</v>
      </c>
      <c r="F1215" t="s">
        <v>1342</v>
      </c>
      <c r="G1215">
        <f>School_Listing[[#This Row],[School Code]]</f>
        <v>15</v>
      </c>
    </row>
    <row r="1216" spans="1:7" hidden="1" x14ac:dyDescent="0.25">
      <c r="A1216">
        <v>750</v>
      </c>
      <c r="B1216" t="s">
        <v>1334</v>
      </c>
      <c r="C1216">
        <f>School_Listing[[#This Row],[System Code]]</f>
        <v>750</v>
      </c>
      <c r="D1216">
        <v>20</v>
      </c>
      <c r="E1216" t="str">
        <f>School_Listing[[#This Row],[System Code]]&amp;School_Listing[[#This Row],[School Code]]</f>
        <v>75020</v>
      </c>
      <c r="F1216" t="s">
        <v>1343</v>
      </c>
      <c r="G1216">
        <f>School_Listing[[#This Row],[School Code]]</f>
        <v>20</v>
      </c>
    </row>
    <row r="1217" spans="1:7" hidden="1" x14ac:dyDescent="0.25">
      <c r="A1217">
        <v>750</v>
      </c>
      <c r="B1217" t="s">
        <v>1334</v>
      </c>
      <c r="C1217">
        <f>School_Listing[[#This Row],[System Code]]</f>
        <v>750</v>
      </c>
      <c r="D1217">
        <v>23</v>
      </c>
      <c r="E1217" t="str">
        <f>School_Listing[[#This Row],[System Code]]&amp;School_Listing[[#This Row],[School Code]]</f>
        <v>75023</v>
      </c>
      <c r="F1217" t="s">
        <v>1344</v>
      </c>
      <c r="G1217">
        <f>School_Listing[[#This Row],[School Code]]</f>
        <v>23</v>
      </c>
    </row>
    <row r="1218" spans="1:7" hidden="1" x14ac:dyDescent="0.25">
      <c r="A1218">
        <v>750</v>
      </c>
      <c r="B1218" t="s">
        <v>1334</v>
      </c>
      <c r="C1218">
        <f>School_Listing[[#This Row],[System Code]]</f>
        <v>750</v>
      </c>
      <c r="D1218">
        <v>27</v>
      </c>
      <c r="E1218" t="str">
        <f>School_Listing[[#This Row],[System Code]]&amp;School_Listing[[#This Row],[School Code]]</f>
        <v>75027</v>
      </c>
      <c r="F1218" t="s">
        <v>1345</v>
      </c>
      <c r="G1218">
        <f>School_Listing[[#This Row],[School Code]]</f>
        <v>27</v>
      </c>
    </row>
    <row r="1219" spans="1:7" hidden="1" x14ac:dyDescent="0.25">
      <c r="A1219">
        <v>750</v>
      </c>
      <c r="B1219" t="s">
        <v>1334</v>
      </c>
      <c r="C1219">
        <f>School_Listing[[#This Row],[System Code]]</f>
        <v>750</v>
      </c>
      <c r="D1219">
        <v>28</v>
      </c>
      <c r="E1219" t="str">
        <f>School_Listing[[#This Row],[System Code]]&amp;School_Listing[[#This Row],[School Code]]</f>
        <v>75028</v>
      </c>
      <c r="F1219" t="s">
        <v>1346</v>
      </c>
      <c r="G1219">
        <f>School_Listing[[#This Row],[School Code]]</f>
        <v>28</v>
      </c>
    </row>
    <row r="1220" spans="1:7" hidden="1" x14ac:dyDescent="0.25">
      <c r="A1220">
        <v>750</v>
      </c>
      <c r="B1220" t="s">
        <v>1334</v>
      </c>
      <c r="C1220">
        <f>School_Listing[[#This Row],[System Code]]</f>
        <v>750</v>
      </c>
      <c r="D1220">
        <v>35</v>
      </c>
      <c r="E1220" t="str">
        <f>School_Listing[[#This Row],[System Code]]&amp;School_Listing[[#This Row],[School Code]]</f>
        <v>75035</v>
      </c>
      <c r="F1220" t="s">
        <v>1347</v>
      </c>
      <c r="G1220">
        <f>School_Listing[[#This Row],[School Code]]</f>
        <v>35</v>
      </c>
    </row>
    <row r="1221" spans="1:7" hidden="1" x14ac:dyDescent="0.25">
      <c r="A1221">
        <v>750</v>
      </c>
      <c r="B1221" t="s">
        <v>1334</v>
      </c>
      <c r="C1221">
        <f>School_Listing[[#This Row],[System Code]]</f>
        <v>750</v>
      </c>
      <c r="D1221">
        <v>37</v>
      </c>
      <c r="E1221" t="str">
        <f>School_Listing[[#This Row],[System Code]]&amp;School_Listing[[#This Row],[School Code]]</f>
        <v>75037</v>
      </c>
      <c r="F1221" t="s">
        <v>1348</v>
      </c>
      <c r="G1221">
        <f>School_Listing[[#This Row],[School Code]]</f>
        <v>37</v>
      </c>
    </row>
    <row r="1222" spans="1:7" hidden="1" x14ac:dyDescent="0.25">
      <c r="A1222">
        <v>750</v>
      </c>
      <c r="B1222" t="s">
        <v>1334</v>
      </c>
      <c r="C1222">
        <f>School_Listing[[#This Row],[System Code]]</f>
        <v>750</v>
      </c>
      <c r="D1222">
        <v>65</v>
      </c>
      <c r="E1222" t="str">
        <f>School_Listing[[#This Row],[System Code]]&amp;School_Listing[[#This Row],[School Code]]</f>
        <v>75065</v>
      </c>
      <c r="F1222" t="s">
        <v>1349</v>
      </c>
      <c r="G1222">
        <f>School_Listing[[#This Row],[School Code]]</f>
        <v>65</v>
      </c>
    </row>
    <row r="1223" spans="1:7" hidden="1" x14ac:dyDescent="0.25">
      <c r="A1223">
        <v>750</v>
      </c>
      <c r="B1223" t="s">
        <v>1334</v>
      </c>
      <c r="C1223">
        <f>School_Listing[[#This Row],[System Code]]</f>
        <v>750</v>
      </c>
      <c r="D1223">
        <v>25</v>
      </c>
      <c r="E1223" t="str">
        <f>School_Listing[[#This Row],[System Code]]&amp;School_Listing[[#This Row],[School Code]]</f>
        <v>75025</v>
      </c>
      <c r="F1223" t="s">
        <v>1350</v>
      </c>
      <c r="G1223">
        <f>School_Listing[[#This Row],[School Code]]</f>
        <v>25</v>
      </c>
    </row>
    <row r="1224" spans="1:7" hidden="1" x14ac:dyDescent="0.25">
      <c r="A1224">
        <v>750</v>
      </c>
      <c r="B1224" t="s">
        <v>1334</v>
      </c>
      <c r="C1224">
        <f>School_Listing[[#This Row],[System Code]]</f>
        <v>750</v>
      </c>
      <c r="D1224">
        <v>40</v>
      </c>
      <c r="E1224" t="str">
        <f>School_Listing[[#This Row],[System Code]]&amp;School_Listing[[#This Row],[School Code]]</f>
        <v>75040</v>
      </c>
      <c r="F1224" t="s">
        <v>1351</v>
      </c>
      <c r="G1224">
        <f>School_Listing[[#This Row],[School Code]]</f>
        <v>40</v>
      </c>
    </row>
    <row r="1225" spans="1:7" hidden="1" x14ac:dyDescent="0.25">
      <c r="A1225">
        <v>750</v>
      </c>
      <c r="B1225" t="s">
        <v>1334</v>
      </c>
      <c r="C1225">
        <f>School_Listing[[#This Row],[System Code]]</f>
        <v>750</v>
      </c>
      <c r="D1225">
        <v>50</v>
      </c>
      <c r="E1225" t="str">
        <f>School_Listing[[#This Row],[System Code]]&amp;School_Listing[[#This Row],[School Code]]</f>
        <v>75050</v>
      </c>
      <c r="F1225" t="s">
        <v>1352</v>
      </c>
      <c r="G1225">
        <f>School_Listing[[#This Row],[School Code]]</f>
        <v>50</v>
      </c>
    </row>
    <row r="1226" spans="1:7" hidden="1" x14ac:dyDescent="0.25">
      <c r="A1226">
        <v>750</v>
      </c>
      <c r="B1226" t="s">
        <v>1334</v>
      </c>
      <c r="C1226">
        <f>School_Listing[[#This Row],[System Code]]</f>
        <v>750</v>
      </c>
      <c r="D1226">
        <v>63</v>
      </c>
      <c r="E1226" t="str">
        <f>School_Listing[[#This Row],[System Code]]&amp;School_Listing[[#This Row],[School Code]]</f>
        <v>75063</v>
      </c>
      <c r="F1226" t="s">
        <v>1353</v>
      </c>
      <c r="G1226">
        <f>School_Listing[[#This Row],[School Code]]</f>
        <v>63</v>
      </c>
    </row>
    <row r="1227" spans="1:7" hidden="1" x14ac:dyDescent="0.25">
      <c r="A1227">
        <v>750</v>
      </c>
      <c r="B1227" t="s">
        <v>1334</v>
      </c>
      <c r="C1227">
        <f>School_Listing[[#This Row],[System Code]]</f>
        <v>750</v>
      </c>
      <c r="D1227">
        <v>59</v>
      </c>
      <c r="E1227" t="str">
        <f>School_Listing[[#This Row],[System Code]]&amp;School_Listing[[#This Row],[School Code]]</f>
        <v>75059</v>
      </c>
      <c r="F1227" t="s">
        <v>1354</v>
      </c>
      <c r="G1227">
        <f>School_Listing[[#This Row],[School Code]]</f>
        <v>59</v>
      </c>
    </row>
    <row r="1228" spans="1:7" hidden="1" x14ac:dyDescent="0.25">
      <c r="A1228">
        <v>750</v>
      </c>
      <c r="B1228" t="s">
        <v>1334</v>
      </c>
      <c r="C1228">
        <f>School_Listing[[#This Row],[System Code]]</f>
        <v>750</v>
      </c>
      <c r="D1228">
        <v>62</v>
      </c>
      <c r="E1228" t="str">
        <f>School_Listing[[#This Row],[System Code]]&amp;School_Listing[[#This Row],[School Code]]</f>
        <v>75062</v>
      </c>
      <c r="F1228" t="s">
        <v>1355</v>
      </c>
      <c r="G1228">
        <f>School_Listing[[#This Row],[School Code]]</f>
        <v>62</v>
      </c>
    </row>
    <row r="1229" spans="1:7" hidden="1" x14ac:dyDescent="0.25">
      <c r="A1229">
        <v>750</v>
      </c>
      <c r="B1229" t="s">
        <v>1334</v>
      </c>
      <c r="C1229">
        <f>School_Listing[[#This Row],[System Code]]</f>
        <v>750</v>
      </c>
      <c r="D1229">
        <v>70</v>
      </c>
      <c r="E1229" t="str">
        <f>School_Listing[[#This Row],[System Code]]&amp;School_Listing[[#This Row],[School Code]]</f>
        <v>75070</v>
      </c>
      <c r="F1229" t="s">
        <v>1356</v>
      </c>
      <c r="G1229">
        <f>School_Listing[[#This Row],[School Code]]</f>
        <v>70</v>
      </c>
    </row>
    <row r="1230" spans="1:7" hidden="1" x14ac:dyDescent="0.25">
      <c r="A1230">
        <v>750</v>
      </c>
      <c r="B1230" t="s">
        <v>1334</v>
      </c>
      <c r="C1230">
        <f>School_Listing[[#This Row],[System Code]]</f>
        <v>750</v>
      </c>
      <c r="D1230">
        <v>72</v>
      </c>
      <c r="E1230" t="str">
        <f>School_Listing[[#This Row],[System Code]]&amp;School_Listing[[#This Row],[School Code]]</f>
        <v>75072</v>
      </c>
      <c r="F1230" t="s">
        <v>1357</v>
      </c>
      <c r="G1230">
        <f>School_Listing[[#This Row],[School Code]]</f>
        <v>72</v>
      </c>
    </row>
    <row r="1231" spans="1:7" hidden="1" x14ac:dyDescent="0.25">
      <c r="A1231">
        <v>750</v>
      </c>
      <c r="B1231" t="s">
        <v>1334</v>
      </c>
      <c r="C1231">
        <f>School_Listing[[#This Row],[System Code]]</f>
        <v>750</v>
      </c>
      <c r="D1231">
        <v>17</v>
      </c>
      <c r="E1231" t="str">
        <f>School_Listing[[#This Row],[System Code]]&amp;School_Listing[[#This Row],[School Code]]</f>
        <v>75017</v>
      </c>
      <c r="F1231" t="s">
        <v>1358</v>
      </c>
      <c r="G1231">
        <f>School_Listing[[#This Row],[School Code]]</f>
        <v>17</v>
      </c>
    </row>
    <row r="1232" spans="1:7" hidden="1" x14ac:dyDescent="0.25">
      <c r="A1232">
        <v>750</v>
      </c>
      <c r="B1232" t="s">
        <v>1334</v>
      </c>
      <c r="C1232">
        <f>School_Listing[[#This Row],[System Code]]</f>
        <v>750</v>
      </c>
      <c r="D1232">
        <v>73</v>
      </c>
      <c r="E1232" t="str">
        <f>School_Listing[[#This Row],[System Code]]&amp;School_Listing[[#This Row],[School Code]]</f>
        <v>75073</v>
      </c>
      <c r="F1232" t="s">
        <v>2085</v>
      </c>
      <c r="G1232">
        <f>School_Listing[[#This Row],[School Code]]</f>
        <v>73</v>
      </c>
    </row>
    <row r="1233" spans="1:7" hidden="1" x14ac:dyDescent="0.25">
      <c r="A1233">
        <v>750</v>
      </c>
      <c r="B1233" t="s">
        <v>1334</v>
      </c>
      <c r="C1233">
        <f>School_Listing[[#This Row],[System Code]]</f>
        <v>750</v>
      </c>
      <c r="D1233">
        <v>74</v>
      </c>
      <c r="E1233" t="str">
        <f>School_Listing[[#This Row],[System Code]]&amp;School_Listing[[#This Row],[School Code]]</f>
        <v>75074</v>
      </c>
      <c r="F1233" t="s">
        <v>1359</v>
      </c>
      <c r="G1233">
        <f>School_Listing[[#This Row],[School Code]]</f>
        <v>74</v>
      </c>
    </row>
    <row r="1234" spans="1:7" hidden="1" x14ac:dyDescent="0.25">
      <c r="A1234">
        <v>750</v>
      </c>
      <c r="B1234" t="s">
        <v>1334</v>
      </c>
      <c r="C1234">
        <f>School_Listing[[#This Row],[System Code]]</f>
        <v>750</v>
      </c>
      <c r="D1234">
        <v>55</v>
      </c>
      <c r="E1234" t="str">
        <f>School_Listing[[#This Row],[System Code]]&amp;School_Listing[[#This Row],[School Code]]</f>
        <v>75055</v>
      </c>
      <c r="F1234" t="s">
        <v>1360</v>
      </c>
      <c r="G1234">
        <f>School_Listing[[#This Row],[School Code]]</f>
        <v>55</v>
      </c>
    </row>
    <row r="1235" spans="1:7" hidden="1" x14ac:dyDescent="0.25">
      <c r="A1235">
        <v>750</v>
      </c>
      <c r="B1235" t="s">
        <v>1334</v>
      </c>
      <c r="C1235">
        <f>School_Listing[[#This Row],[System Code]]</f>
        <v>750</v>
      </c>
      <c r="D1235">
        <v>58</v>
      </c>
      <c r="E1235" t="str">
        <f>School_Listing[[#This Row],[System Code]]&amp;School_Listing[[#This Row],[School Code]]</f>
        <v>75058</v>
      </c>
      <c r="F1235" t="s">
        <v>1361</v>
      </c>
      <c r="G1235">
        <f>School_Listing[[#This Row],[School Code]]</f>
        <v>58</v>
      </c>
    </row>
    <row r="1236" spans="1:7" hidden="1" x14ac:dyDescent="0.25">
      <c r="A1236">
        <v>750</v>
      </c>
      <c r="B1236" t="s">
        <v>1334</v>
      </c>
      <c r="C1236">
        <f>School_Listing[[#This Row],[System Code]]</f>
        <v>750</v>
      </c>
      <c r="D1236">
        <v>75</v>
      </c>
      <c r="E1236" t="str">
        <f>School_Listing[[#This Row],[System Code]]&amp;School_Listing[[#This Row],[School Code]]</f>
        <v>75075</v>
      </c>
      <c r="F1236" t="s">
        <v>1362</v>
      </c>
      <c r="G1236">
        <f>School_Listing[[#This Row],[School Code]]</f>
        <v>75</v>
      </c>
    </row>
    <row r="1237" spans="1:7" hidden="1" x14ac:dyDescent="0.25">
      <c r="A1237">
        <v>750</v>
      </c>
      <c r="B1237" t="s">
        <v>1334</v>
      </c>
      <c r="C1237">
        <f>School_Listing[[#This Row],[System Code]]</f>
        <v>750</v>
      </c>
      <c r="D1237">
        <v>85</v>
      </c>
      <c r="E1237" t="str">
        <f>School_Listing[[#This Row],[System Code]]&amp;School_Listing[[#This Row],[School Code]]</f>
        <v>75085</v>
      </c>
      <c r="F1237" t="s">
        <v>2086</v>
      </c>
      <c r="G1237">
        <f>School_Listing[[#This Row],[School Code]]</f>
        <v>85</v>
      </c>
    </row>
    <row r="1238" spans="1:7" hidden="1" x14ac:dyDescent="0.25">
      <c r="A1238">
        <v>750</v>
      </c>
      <c r="B1238" t="s">
        <v>1334</v>
      </c>
      <c r="C1238">
        <f>School_Listing[[#This Row],[System Code]]</f>
        <v>750</v>
      </c>
      <c r="D1238">
        <v>78</v>
      </c>
      <c r="E1238" t="str">
        <f>School_Listing[[#This Row],[System Code]]&amp;School_Listing[[#This Row],[School Code]]</f>
        <v>75078</v>
      </c>
      <c r="F1238" t="s">
        <v>1363</v>
      </c>
      <c r="G1238">
        <f>School_Listing[[#This Row],[School Code]]</f>
        <v>78</v>
      </c>
    </row>
    <row r="1239" spans="1:7" hidden="1" x14ac:dyDescent="0.25">
      <c r="A1239">
        <v>750</v>
      </c>
      <c r="B1239" t="s">
        <v>1334</v>
      </c>
      <c r="C1239">
        <f>School_Listing[[#This Row],[System Code]]</f>
        <v>750</v>
      </c>
      <c r="D1239">
        <v>86</v>
      </c>
      <c r="E1239" t="str">
        <f>School_Listing[[#This Row],[System Code]]&amp;School_Listing[[#This Row],[School Code]]</f>
        <v>75086</v>
      </c>
      <c r="F1239" t="s">
        <v>2087</v>
      </c>
      <c r="G1239">
        <f>School_Listing[[#This Row],[School Code]]</f>
        <v>86</v>
      </c>
    </row>
    <row r="1240" spans="1:7" hidden="1" x14ac:dyDescent="0.25">
      <c r="A1240">
        <v>750</v>
      </c>
      <c r="B1240" t="s">
        <v>1334</v>
      </c>
      <c r="C1240">
        <f>School_Listing[[#This Row],[System Code]]</f>
        <v>750</v>
      </c>
      <c r="D1240">
        <v>230</v>
      </c>
      <c r="E1240" t="str">
        <f>School_Listing[[#This Row],[System Code]]&amp;School_Listing[[#This Row],[School Code]]</f>
        <v>750230</v>
      </c>
      <c r="F1240" t="s">
        <v>1364</v>
      </c>
      <c r="G1240">
        <f>School_Listing[[#This Row],[School Code]]</f>
        <v>230</v>
      </c>
    </row>
    <row r="1241" spans="1:7" hidden="1" x14ac:dyDescent="0.25">
      <c r="A1241">
        <v>750</v>
      </c>
      <c r="B1241" t="s">
        <v>1334</v>
      </c>
      <c r="C1241">
        <f>School_Listing[[#This Row],[System Code]]</f>
        <v>750</v>
      </c>
      <c r="D1241">
        <v>77</v>
      </c>
      <c r="E1241" t="str">
        <f>School_Listing[[#This Row],[System Code]]&amp;School_Listing[[#This Row],[School Code]]</f>
        <v>75077</v>
      </c>
      <c r="F1241" t="s">
        <v>1365</v>
      </c>
      <c r="G1241">
        <f>School_Listing[[#This Row],[School Code]]</f>
        <v>77</v>
      </c>
    </row>
    <row r="1242" spans="1:7" hidden="1" x14ac:dyDescent="0.25">
      <c r="A1242">
        <v>750</v>
      </c>
      <c r="B1242" t="s">
        <v>1334</v>
      </c>
      <c r="C1242">
        <f>School_Listing[[#This Row],[System Code]]</f>
        <v>750</v>
      </c>
      <c r="D1242">
        <v>80</v>
      </c>
      <c r="E1242" t="str">
        <f>School_Listing[[#This Row],[System Code]]&amp;School_Listing[[#This Row],[School Code]]</f>
        <v>75080</v>
      </c>
      <c r="F1242" t="s">
        <v>1366</v>
      </c>
      <c r="G1242">
        <f>School_Listing[[#This Row],[School Code]]</f>
        <v>80</v>
      </c>
    </row>
    <row r="1243" spans="1:7" hidden="1" x14ac:dyDescent="0.25">
      <c r="A1243">
        <v>750</v>
      </c>
      <c r="B1243" t="s">
        <v>1334</v>
      </c>
      <c r="C1243">
        <f>School_Listing[[#This Row],[System Code]]</f>
        <v>750</v>
      </c>
      <c r="D1243">
        <v>89</v>
      </c>
      <c r="E1243" t="str">
        <f>School_Listing[[#This Row],[System Code]]&amp;School_Listing[[#This Row],[School Code]]</f>
        <v>75089</v>
      </c>
      <c r="F1243" t="s">
        <v>2088</v>
      </c>
      <c r="G1243">
        <f>School_Listing[[#This Row],[School Code]]</f>
        <v>89</v>
      </c>
    </row>
    <row r="1244" spans="1:7" hidden="1" x14ac:dyDescent="0.25">
      <c r="A1244">
        <v>750</v>
      </c>
      <c r="B1244" t="s">
        <v>1334</v>
      </c>
      <c r="C1244">
        <f>School_Listing[[#This Row],[System Code]]</f>
        <v>750</v>
      </c>
      <c r="D1244">
        <v>104</v>
      </c>
      <c r="E1244" t="str">
        <f>School_Listing[[#This Row],[System Code]]&amp;School_Listing[[#This Row],[School Code]]</f>
        <v>750104</v>
      </c>
      <c r="F1244" t="s">
        <v>1367</v>
      </c>
      <c r="G1244">
        <f>School_Listing[[#This Row],[School Code]]</f>
        <v>104</v>
      </c>
    </row>
    <row r="1245" spans="1:7" hidden="1" x14ac:dyDescent="0.25">
      <c r="A1245">
        <v>750</v>
      </c>
      <c r="B1245" t="s">
        <v>1334</v>
      </c>
      <c r="C1245">
        <f>School_Listing[[#This Row],[System Code]]</f>
        <v>750</v>
      </c>
      <c r="D1245">
        <v>103</v>
      </c>
      <c r="E1245" t="str">
        <f>School_Listing[[#This Row],[System Code]]&amp;School_Listing[[#This Row],[School Code]]</f>
        <v>750103</v>
      </c>
      <c r="F1245" t="s">
        <v>1368</v>
      </c>
      <c r="G1245">
        <f>School_Listing[[#This Row],[School Code]]</f>
        <v>103</v>
      </c>
    </row>
    <row r="1246" spans="1:7" hidden="1" x14ac:dyDescent="0.25">
      <c r="A1246">
        <v>750</v>
      </c>
      <c r="B1246" t="s">
        <v>1334</v>
      </c>
      <c r="C1246">
        <f>School_Listing[[#This Row],[System Code]]</f>
        <v>750</v>
      </c>
      <c r="D1246">
        <v>90</v>
      </c>
      <c r="E1246" t="str">
        <f>School_Listing[[#This Row],[System Code]]&amp;School_Listing[[#This Row],[School Code]]</f>
        <v>75090</v>
      </c>
      <c r="F1246" t="s">
        <v>1369</v>
      </c>
      <c r="G1246">
        <f>School_Listing[[#This Row],[School Code]]</f>
        <v>90</v>
      </c>
    </row>
    <row r="1247" spans="1:7" hidden="1" x14ac:dyDescent="0.25">
      <c r="A1247">
        <v>750</v>
      </c>
      <c r="B1247" t="s">
        <v>1334</v>
      </c>
      <c r="C1247">
        <f>School_Listing[[#This Row],[System Code]]</f>
        <v>750</v>
      </c>
      <c r="D1247">
        <v>98</v>
      </c>
      <c r="E1247" t="str">
        <f>School_Listing[[#This Row],[System Code]]&amp;School_Listing[[#This Row],[School Code]]</f>
        <v>75098</v>
      </c>
      <c r="F1247" t="s">
        <v>1370</v>
      </c>
      <c r="G1247">
        <f>School_Listing[[#This Row],[School Code]]</f>
        <v>98</v>
      </c>
    </row>
    <row r="1248" spans="1:7" hidden="1" x14ac:dyDescent="0.25">
      <c r="A1248">
        <v>750</v>
      </c>
      <c r="B1248" t="s">
        <v>1334</v>
      </c>
      <c r="C1248">
        <f>School_Listing[[#This Row],[System Code]]</f>
        <v>750</v>
      </c>
      <c r="D1248">
        <v>95</v>
      </c>
      <c r="E1248" t="str">
        <f>School_Listing[[#This Row],[System Code]]&amp;School_Listing[[#This Row],[School Code]]</f>
        <v>75095</v>
      </c>
      <c r="F1248" t="s">
        <v>1371</v>
      </c>
      <c r="G1248">
        <f>School_Listing[[#This Row],[School Code]]</f>
        <v>95</v>
      </c>
    </row>
    <row r="1249" spans="1:7" hidden="1" x14ac:dyDescent="0.25">
      <c r="A1249">
        <v>750</v>
      </c>
      <c r="B1249" t="s">
        <v>1334</v>
      </c>
      <c r="C1249">
        <f>School_Listing[[#This Row],[System Code]]</f>
        <v>750</v>
      </c>
      <c r="D1249">
        <v>100</v>
      </c>
      <c r="E1249" t="str">
        <f>School_Listing[[#This Row],[System Code]]&amp;School_Listing[[#This Row],[School Code]]</f>
        <v>750100</v>
      </c>
      <c r="F1249" t="s">
        <v>1372</v>
      </c>
      <c r="G1249">
        <f>School_Listing[[#This Row],[School Code]]</f>
        <v>100</v>
      </c>
    </row>
    <row r="1250" spans="1:7" hidden="1" x14ac:dyDescent="0.25">
      <c r="A1250">
        <v>750</v>
      </c>
      <c r="B1250" t="s">
        <v>1334</v>
      </c>
      <c r="C1250">
        <f>School_Listing[[#This Row],[System Code]]</f>
        <v>750</v>
      </c>
      <c r="D1250">
        <v>92</v>
      </c>
      <c r="E1250" t="str">
        <f>School_Listing[[#This Row],[System Code]]&amp;School_Listing[[#This Row],[School Code]]</f>
        <v>75092</v>
      </c>
      <c r="F1250" t="s">
        <v>1373</v>
      </c>
      <c r="G1250">
        <f>School_Listing[[#This Row],[School Code]]</f>
        <v>92</v>
      </c>
    </row>
    <row r="1251" spans="1:7" hidden="1" x14ac:dyDescent="0.25">
      <c r="A1251">
        <v>750</v>
      </c>
      <c r="B1251" t="s">
        <v>1334</v>
      </c>
      <c r="C1251">
        <f>School_Listing[[#This Row],[System Code]]</f>
        <v>750</v>
      </c>
      <c r="D1251">
        <v>210</v>
      </c>
      <c r="E1251" t="str">
        <f>School_Listing[[#This Row],[System Code]]&amp;School_Listing[[#This Row],[School Code]]</f>
        <v>750210</v>
      </c>
      <c r="F1251" t="s">
        <v>1374</v>
      </c>
      <c r="G1251">
        <f>School_Listing[[#This Row],[School Code]]</f>
        <v>210</v>
      </c>
    </row>
    <row r="1252" spans="1:7" hidden="1" x14ac:dyDescent="0.25">
      <c r="A1252">
        <v>750</v>
      </c>
      <c r="B1252" t="s">
        <v>1334</v>
      </c>
      <c r="C1252">
        <f>School_Listing[[#This Row],[System Code]]</f>
        <v>750</v>
      </c>
      <c r="D1252">
        <v>225</v>
      </c>
      <c r="E1252" t="str">
        <f>School_Listing[[#This Row],[System Code]]&amp;School_Listing[[#This Row],[School Code]]</f>
        <v>750225</v>
      </c>
      <c r="F1252" t="s">
        <v>1375</v>
      </c>
      <c r="G1252">
        <f>School_Listing[[#This Row],[School Code]]</f>
        <v>225</v>
      </c>
    </row>
    <row r="1253" spans="1:7" hidden="1" x14ac:dyDescent="0.25">
      <c r="A1253">
        <v>750</v>
      </c>
      <c r="B1253" t="s">
        <v>1334</v>
      </c>
      <c r="C1253">
        <f>School_Listing[[#This Row],[System Code]]</f>
        <v>750</v>
      </c>
      <c r="D1253">
        <v>220</v>
      </c>
      <c r="E1253" t="str">
        <f>School_Listing[[#This Row],[System Code]]&amp;School_Listing[[#This Row],[School Code]]</f>
        <v>750220</v>
      </c>
      <c r="F1253" t="s">
        <v>1376</v>
      </c>
      <c r="G1253">
        <f>School_Listing[[#This Row],[School Code]]</f>
        <v>220</v>
      </c>
    </row>
    <row r="1254" spans="1:7" hidden="1" x14ac:dyDescent="0.25">
      <c r="A1254">
        <v>750</v>
      </c>
      <c r="B1254" t="s">
        <v>1334</v>
      </c>
      <c r="C1254">
        <f>School_Listing[[#This Row],[System Code]]</f>
        <v>750</v>
      </c>
      <c r="D1254">
        <v>200</v>
      </c>
      <c r="E1254" t="str">
        <f>School_Listing[[#This Row],[System Code]]&amp;School_Listing[[#This Row],[School Code]]</f>
        <v>750200</v>
      </c>
      <c r="F1254" t="s">
        <v>1377</v>
      </c>
      <c r="G1254">
        <f>School_Listing[[#This Row],[School Code]]</f>
        <v>200</v>
      </c>
    </row>
    <row r="1255" spans="1:7" hidden="1" x14ac:dyDescent="0.25">
      <c r="A1255">
        <v>750</v>
      </c>
      <c r="B1255" t="s">
        <v>1334</v>
      </c>
      <c r="C1255">
        <f>School_Listing[[#This Row],[System Code]]</f>
        <v>750</v>
      </c>
      <c r="D1255">
        <v>105</v>
      </c>
      <c r="E1255" t="str">
        <f>School_Listing[[#This Row],[System Code]]&amp;School_Listing[[#This Row],[School Code]]</f>
        <v>750105</v>
      </c>
      <c r="F1255" t="s">
        <v>1378</v>
      </c>
      <c r="G1255">
        <f>School_Listing[[#This Row],[School Code]]</f>
        <v>105</v>
      </c>
    </row>
    <row r="1256" spans="1:7" hidden="1" x14ac:dyDescent="0.25">
      <c r="A1256">
        <v>750</v>
      </c>
      <c r="B1256" t="s">
        <v>1334</v>
      </c>
      <c r="C1256">
        <f>School_Listing[[#This Row],[System Code]]</f>
        <v>750</v>
      </c>
      <c r="D1256">
        <v>110</v>
      </c>
      <c r="E1256" t="str">
        <f>School_Listing[[#This Row],[System Code]]&amp;School_Listing[[#This Row],[School Code]]</f>
        <v>750110</v>
      </c>
      <c r="F1256" t="s">
        <v>1379</v>
      </c>
      <c r="G1256">
        <f>School_Listing[[#This Row],[School Code]]</f>
        <v>110</v>
      </c>
    </row>
    <row r="1257" spans="1:7" hidden="1" x14ac:dyDescent="0.25">
      <c r="A1257">
        <v>750</v>
      </c>
      <c r="B1257" t="s">
        <v>1334</v>
      </c>
      <c r="C1257">
        <f>School_Listing[[#This Row],[System Code]]</f>
        <v>750</v>
      </c>
      <c r="D1257">
        <v>21</v>
      </c>
      <c r="E1257" t="str">
        <f>School_Listing[[#This Row],[System Code]]&amp;School_Listing[[#This Row],[School Code]]</f>
        <v>75021</v>
      </c>
      <c r="F1257" t="s">
        <v>1380</v>
      </c>
      <c r="G1257">
        <f>School_Listing[[#This Row],[School Code]]</f>
        <v>21</v>
      </c>
    </row>
    <row r="1258" spans="1:7" hidden="1" x14ac:dyDescent="0.25">
      <c r="A1258">
        <v>750</v>
      </c>
      <c r="B1258" t="s">
        <v>1334</v>
      </c>
      <c r="C1258">
        <f>School_Listing[[#This Row],[System Code]]</f>
        <v>750</v>
      </c>
      <c r="D1258">
        <v>150</v>
      </c>
      <c r="E1258" t="str">
        <f>School_Listing[[#This Row],[System Code]]&amp;School_Listing[[#This Row],[School Code]]</f>
        <v>750150</v>
      </c>
      <c r="F1258" t="s">
        <v>1381</v>
      </c>
      <c r="G1258">
        <f>School_Listing[[#This Row],[School Code]]</f>
        <v>150</v>
      </c>
    </row>
    <row r="1259" spans="1:7" hidden="1" x14ac:dyDescent="0.25">
      <c r="A1259">
        <v>751</v>
      </c>
      <c r="B1259" t="s">
        <v>1382</v>
      </c>
      <c r="C1259">
        <f>School_Listing[[#This Row],[System Code]]</f>
        <v>751</v>
      </c>
      <c r="D1259">
        <v>7</v>
      </c>
      <c r="E1259" t="str">
        <f>School_Listing[[#This Row],[System Code]]&amp;School_Listing[[#This Row],[School Code]]</f>
        <v>7517</v>
      </c>
      <c r="F1259" t="s">
        <v>1383</v>
      </c>
      <c r="G1259">
        <f>School_Listing[[#This Row],[School Code]]</f>
        <v>7</v>
      </c>
    </row>
    <row r="1260" spans="1:7" hidden="1" x14ac:dyDescent="0.25">
      <c r="A1260">
        <v>751</v>
      </c>
      <c r="B1260" t="s">
        <v>1382</v>
      </c>
      <c r="C1260">
        <f>School_Listing[[#This Row],[System Code]]</f>
        <v>751</v>
      </c>
      <c r="D1260">
        <v>10</v>
      </c>
      <c r="E1260" t="str">
        <f>School_Listing[[#This Row],[System Code]]&amp;School_Listing[[#This Row],[School Code]]</f>
        <v>75110</v>
      </c>
      <c r="F1260" t="s">
        <v>1384</v>
      </c>
      <c r="G1260">
        <f>School_Listing[[#This Row],[School Code]]</f>
        <v>10</v>
      </c>
    </row>
    <row r="1261" spans="1:7" hidden="1" x14ac:dyDescent="0.25">
      <c r="A1261">
        <v>751</v>
      </c>
      <c r="B1261" t="s">
        <v>1382</v>
      </c>
      <c r="C1261">
        <f>School_Listing[[#This Row],[System Code]]</f>
        <v>751</v>
      </c>
      <c r="D1261">
        <v>15</v>
      </c>
      <c r="E1261" t="str">
        <f>School_Listing[[#This Row],[System Code]]&amp;School_Listing[[#This Row],[School Code]]</f>
        <v>75115</v>
      </c>
      <c r="F1261" t="s">
        <v>1385</v>
      </c>
      <c r="G1261">
        <f>School_Listing[[#This Row],[School Code]]</f>
        <v>15</v>
      </c>
    </row>
    <row r="1262" spans="1:7" hidden="1" x14ac:dyDescent="0.25">
      <c r="A1262">
        <v>751</v>
      </c>
      <c r="B1262" t="s">
        <v>1382</v>
      </c>
      <c r="C1262">
        <f>School_Listing[[#This Row],[System Code]]</f>
        <v>751</v>
      </c>
      <c r="D1262">
        <v>5</v>
      </c>
      <c r="E1262" t="str">
        <f>School_Listing[[#This Row],[System Code]]&amp;School_Listing[[#This Row],[School Code]]</f>
        <v>7515</v>
      </c>
      <c r="F1262" t="s">
        <v>1386</v>
      </c>
      <c r="G1262">
        <f>School_Listing[[#This Row],[School Code]]</f>
        <v>5</v>
      </c>
    </row>
    <row r="1263" spans="1:7" hidden="1" x14ac:dyDescent="0.25">
      <c r="A1263">
        <v>751</v>
      </c>
      <c r="B1263" t="s">
        <v>1382</v>
      </c>
      <c r="C1263">
        <f>School_Listing[[#This Row],[System Code]]</f>
        <v>751</v>
      </c>
      <c r="D1263">
        <v>18</v>
      </c>
      <c r="E1263" t="str">
        <f>School_Listing[[#This Row],[System Code]]&amp;School_Listing[[#This Row],[School Code]]</f>
        <v>75118</v>
      </c>
      <c r="F1263" t="s">
        <v>1387</v>
      </c>
      <c r="G1263">
        <f>School_Listing[[#This Row],[School Code]]</f>
        <v>18</v>
      </c>
    </row>
    <row r="1264" spans="1:7" hidden="1" x14ac:dyDescent="0.25">
      <c r="A1264">
        <v>751</v>
      </c>
      <c r="B1264" t="s">
        <v>1382</v>
      </c>
      <c r="C1264">
        <f>School_Listing[[#This Row],[System Code]]</f>
        <v>751</v>
      </c>
      <c r="D1264">
        <v>20</v>
      </c>
      <c r="E1264" t="str">
        <f>School_Listing[[#This Row],[System Code]]&amp;School_Listing[[#This Row],[School Code]]</f>
        <v>75120</v>
      </c>
      <c r="F1264" t="s">
        <v>1388</v>
      </c>
      <c r="G1264">
        <f>School_Listing[[#This Row],[School Code]]</f>
        <v>20</v>
      </c>
    </row>
    <row r="1265" spans="1:7" hidden="1" x14ac:dyDescent="0.25">
      <c r="A1265">
        <v>751</v>
      </c>
      <c r="B1265" t="s">
        <v>1382</v>
      </c>
      <c r="C1265">
        <f>School_Listing[[#This Row],[System Code]]</f>
        <v>751</v>
      </c>
      <c r="D1265">
        <v>35</v>
      </c>
      <c r="E1265" t="str">
        <f>School_Listing[[#This Row],[System Code]]&amp;School_Listing[[#This Row],[School Code]]</f>
        <v>75135</v>
      </c>
      <c r="F1265" t="s">
        <v>1389</v>
      </c>
      <c r="G1265">
        <f>School_Listing[[#This Row],[School Code]]</f>
        <v>35</v>
      </c>
    </row>
    <row r="1266" spans="1:7" hidden="1" x14ac:dyDescent="0.25">
      <c r="A1266">
        <v>751</v>
      </c>
      <c r="B1266" t="s">
        <v>1382</v>
      </c>
      <c r="C1266">
        <f>School_Listing[[#This Row],[System Code]]</f>
        <v>751</v>
      </c>
      <c r="D1266">
        <v>25</v>
      </c>
      <c r="E1266" t="str">
        <f>School_Listing[[#This Row],[System Code]]&amp;School_Listing[[#This Row],[School Code]]</f>
        <v>75125</v>
      </c>
      <c r="F1266" t="s">
        <v>1390</v>
      </c>
      <c r="G1266">
        <f>School_Listing[[#This Row],[School Code]]</f>
        <v>25</v>
      </c>
    </row>
    <row r="1267" spans="1:7" hidden="1" x14ac:dyDescent="0.25">
      <c r="A1267">
        <v>751</v>
      </c>
      <c r="B1267" t="s">
        <v>1382</v>
      </c>
      <c r="C1267">
        <f>School_Listing[[#This Row],[System Code]]</f>
        <v>751</v>
      </c>
      <c r="D1267">
        <v>32</v>
      </c>
      <c r="E1267" t="str">
        <f>School_Listing[[#This Row],[System Code]]&amp;School_Listing[[#This Row],[School Code]]</f>
        <v>75132</v>
      </c>
      <c r="F1267" t="s">
        <v>1391</v>
      </c>
      <c r="G1267">
        <f>School_Listing[[#This Row],[School Code]]</f>
        <v>32</v>
      </c>
    </row>
    <row r="1268" spans="1:7" hidden="1" x14ac:dyDescent="0.25">
      <c r="A1268">
        <v>751</v>
      </c>
      <c r="B1268" t="s">
        <v>1382</v>
      </c>
      <c r="C1268">
        <f>School_Listing[[#This Row],[System Code]]</f>
        <v>751</v>
      </c>
      <c r="D1268">
        <v>40</v>
      </c>
      <c r="E1268" t="str">
        <f>School_Listing[[#This Row],[System Code]]&amp;School_Listing[[#This Row],[School Code]]</f>
        <v>75140</v>
      </c>
      <c r="F1268" t="s">
        <v>1392</v>
      </c>
      <c r="G1268">
        <f>School_Listing[[#This Row],[School Code]]</f>
        <v>40</v>
      </c>
    </row>
    <row r="1269" spans="1:7" hidden="1" x14ac:dyDescent="0.25">
      <c r="A1269">
        <v>751</v>
      </c>
      <c r="B1269" t="s">
        <v>1382</v>
      </c>
      <c r="C1269">
        <f>School_Listing[[#This Row],[System Code]]</f>
        <v>751</v>
      </c>
      <c r="D1269">
        <v>45</v>
      </c>
      <c r="E1269" t="str">
        <f>School_Listing[[#This Row],[System Code]]&amp;School_Listing[[#This Row],[School Code]]</f>
        <v>75145</v>
      </c>
      <c r="F1269" t="s">
        <v>1393</v>
      </c>
      <c r="G1269">
        <f>School_Listing[[#This Row],[School Code]]</f>
        <v>45</v>
      </c>
    </row>
    <row r="1270" spans="1:7" hidden="1" x14ac:dyDescent="0.25">
      <c r="A1270">
        <v>751</v>
      </c>
      <c r="B1270" t="s">
        <v>1382</v>
      </c>
      <c r="C1270">
        <f>School_Listing[[#This Row],[System Code]]</f>
        <v>751</v>
      </c>
      <c r="D1270">
        <v>155</v>
      </c>
      <c r="E1270" t="str">
        <f>School_Listing[[#This Row],[System Code]]&amp;School_Listing[[#This Row],[School Code]]</f>
        <v>751155</v>
      </c>
      <c r="F1270" t="s">
        <v>2089</v>
      </c>
      <c r="G1270">
        <f>School_Listing[[#This Row],[School Code]]</f>
        <v>155</v>
      </c>
    </row>
    <row r="1271" spans="1:7" hidden="1" x14ac:dyDescent="0.25">
      <c r="A1271">
        <v>751</v>
      </c>
      <c r="B1271" t="s">
        <v>1382</v>
      </c>
      <c r="C1271">
        <f>School_Listing[[#This Row],[System Code]]</f>
        <v>751</v>
      </c>
      <c r="D1271">
        <v>150</v>
      </c>
      <c r="E1271" t="str">
        <f>School_Listing[[#This Row],[System Code]]&amp;School_Listing[[#This Row],[School Code]]</f>
        <v>751150</v>
      </c>
      <c r="F1271" t="s">
        <v>1394</v>
      </c>
      <c r="G1271">
        <f>School_Listing[[#This Row],[School Code]]</f>
        <v>150</v>
      </c>
    </row>
    <row r="1272" spans="1:7" hidden="1" x14ac:dyDescent="0.25">
      <c r="A1272">
        <v>760</v>
      </c>
      <c r="B1272" t="s">
        <v>1395</v>
      </c>
      <c r="C1272">
        <f>School_Listing[[#This Row],[System Code]]</f>
        <v>760</v>
      </c>
      <c r="D1272">
        <v>5</v>
      </c>
      <c r="E1272" t="str">
        <f>School_Listing[[#This Row],[System Code]]&amp;School_Listing[[#This Row],[School Code]]</f>
        <v>7605</v>
      </c>
      <c r="F1272" t="s">
        <v>1396</v>
      </c>
      <c r="G1272">
        <f>School_Listing[[#This Row],[School Code]]</f>
        <v>5</v>
      </c>
    </row>
    <row r="1273" spans="1:7" hidden="1" x14ac:dyDescent="0.25">
      <c r="A1273">
        <v>760</v>
      </c>
      <c r="B1273" t="s">
        <v>1395</v>
      </c>
      <c r="C1273">
        <f>School_Listing[[#This Row],[System Code]]</f>
        <v>760</v>
      </c>
      <c r="D1273">
        <v>8</v>
      </c>
      <c r="E1273" t="str">
        <f>School_Listing[[#This Row],[System Code]]&amp;School_Listing[[#This Row],[School Code]]</f>
        <v>7608</v>
      </c>
      <c r="F1273" t="s">
        <v>187</v>
      </c>
      <c r="G1273">
        <f>School_Listing[[#This Row],[School Code]]</f>
        <v>8</v>
      </c>
    </row>
    <row r="1274" spans="1:7" hidden="1" x14ac:dyDescent="0.25">
      <c r="A1274">
        <v>760</v>
      </c>
      <c r="B1274" t="s">
        <v>1395</v>
      </c>
      <c r="C1274">
        <f>School_Listing[[#This Row],[System Code]]</f>
        <v>760</v>
      </c>
      <c r="D1274">
        <v>20</v>
      </c>
      <c r="E1274" t="str">
        <f>School_Listing[[#This Row],[System Code]]&amp;School_Listing[[#This Row],[School Code]]</f>
        <v>76020</v>
      </c>
      <c r="F1274" t="s">
        <v>1397</v>
      </c>
      <c r="G1274">
        <f>School_Listing[[#This Row],[School Code]]</f>
        <v>20</v>
      </c>
    </row>
    <row r="1275" spans="1:7" hidden="1" x14ac:dyDescent="0.25">
      <c r="A1275">
        <v>760</v>
      </c>
      <c r="B1275" t="s">
        <v>1395</v>
      </c>
      <c r="C1275">
        <f>School_Listing[[#This Row],[System Code]]</f>
        <v>760</v>
      </c>
      <c r="D1275">
        <v>25</v>
      </c>
      <c r="E1275" t="str">
        <f>School_Listing[[#This Row],[System Code]]&amp;School_Listing[[#This Row],[School Code]]</f>
        <v>76025</v>
      </c>
      <c r="F1275" t="s">
        <v>1398</v>
      </c>
      <c r="G1275">
        <f>School_Listing[[#This Row],[School Code]]</f>
        <v>25</v>
      </c>
    </row>
    <row r="1276" spans="1:7" hidden="1" x14ac:dyDescent="0.25">
      <c r="A1276">
        <v>760</v>
      </c>
      <c r="B1276" t="s">
        <v>1395</v>
      </c>
      <c r="C1276">
        <f>School_Listing[[#This Row],[System Code]]</f>
        <v>760</v>
      </c>
      <c r="D1276">
        <v>40</v>
      </c>
      <c r="E1276" t="str">
        <f>School_Listing[[#This Row],[System Code]]&amp;School_Listing[[#This Row],[School Code]]</f>
        <v>76040</v>
      </c>
      <c r="F1276" t="s">
        <v>1399</v>
      </c>
      <c r="G1276">
        <f>School_Listing[[#This Row],[School Code]]</f>
        <v>40</v>
      </c>
    </row>
    <row r="1277" spans="1:7" hidden="1" x14ac:dyDescent="0.25">
      <c r="A1277">
        <v>760</v>
      </c>
      <c r="B1277" t="s">
        <v>1395</v>
      </c>
      <c r="C1277">
        <f>School_Listing[[#This Row],[System Code]]</f>
        <v>760</v>
      </c>
      <c r="D1277">
        <v>48</v>
      </c>
      <c r="E1277" t="str">
        <f>School_Listing[[#This Row],[System Code]]&amp;School_Listing[[#This Row],[School Code]]</f>
        <v>76048</v>
      </c>
      <c r="F1277" t="s">
        <v>1400</v>
      </c>
      <c r="G1277">
        <f>School_Listing[[#This Row],[School Code]]</f>
        <v>48</v>
      </c>
    </row>
    <row r="1278" spans="1:7" hidden="1" x14ac:dyDescent="0.25">
      <c r="A1278">
        <v>760</v>
      </c>
      <c r="B1278" t="s">
        <v>1395</v>
      </c>
      <c r="C1278">
        <f>School_Listing[[#This Row],[System Code]]</f>
        <v>760</v>
      </c>
      <c r="D1278">
        <v>55</v>
      </c>
      <c r="E1278" t="str">
        <f>School_Listing[[#This Row],[System Code]]&amp;School_Listing[[#This Row],[School Code]]</f>
        <v>76055</v>
      </c>
      <c r="F1278" t="s">
        <v>1401</v>
      </c>
      <c r="G1278">
        <f>School_Listing[[#This Row],[School Code]]</f>
        <v>55</v>
      </c>
    </row>
    <row r="1279" spans="1:7" hidden="1" x14ac:dyDescent="0.25">
      <c r="A1279">
        <v>761</v>
      </c>
      <c r="B1279" t="s">
        <v>1402</v>
      </c>
      <c r="C1279">
        <f>School_Listing[[#This Row],[System Code]]</f>
        <v>761</v>
      </c>
      <c r="D1279">
        <v>5</v>
      </c>
      <c r="E1279" t="str">
        <f>School_Listing[[#This Row],[System Code]]&amp;School_Listing[[#This Row],[School Code]]</f>
        <v>7615</v>
      </c>
      <c r="F1279" t="s">
        <v>1403</v>
      </c>
      <c r="G1279">
        <f>School_Listing[[#This Row],[School Code]]</f>
        <v>5</v>
      </c>
    </row>
    <row r="1280" spans="1:7" hidden="1" x14ac:dyDescent="0.25">
      <c r="A1280">
        <v>761</v>
      </c>
      <c r="B1280" t="s">
        <v>1402</v>
      </c>
      <c r="C1280">
        <f>School_Listing[[#This Row],[System Code]]</f>
        <v>761</v>
      </c>
      <c r="D1280">
        <v>10</v>
      </c>
      <c r="E1280" t="str">
        <f>School_Listing[[#This Row],[System Code]]&amp;School_Listing[[#This Row],[School Code]]</f>
        <v>76110</v>
      </c>
      <c r="F1280" t="s">
        <v>1404</v>
      </c>
      <c r="G1280">
        <f>School_Listing[[#This Row],[School Code]]</f>
        <v>10</v>
      </c>
    </row>
    <row r="1281" spans="1:7" hidden="1" x14ac:dyDescent="0.25">
      <c r="A1281">
        <v>761</v>
      </c>
      <c r="B1281" t="s">
        <v>1402</v>
      </c>
      <c r="C1281">
        <f>School_Listing[[#This Row],[System Code]]</f>
        <v>761</v>
      </c>
      <c r="D1281">
        <v>8</v>
      </c>
      <c r="E1281" t="str">
        <f>School_Listing[[#This Row],[System Code]]&amp;School_Listing[[#This Row],[School Code]]</f>
        <v>7618</v>
      </c>
      <c r="F1281" t="s">
        <v>1405</v>
      </c>
      <c r="G1281">
        <f>School_Listing[[#This Row],[School Code]]</f>
        <v>8</v>
      </c>
    </row>
    <row r="1282" spans="1:7" hidden="1" x14ac:dyDescent="0.25">
      <c r="A1282">
        <v>770</v>
      </c>
      <c r="B1282" t="s">
        <v>1406</v>
      </c>
      <c r="C1282">
        <f>School_Listing[[#This Row],[System Code]]</f>
        <v>770</v>
      </c>
      <c r="D1282">
        <v>10</v>
      </c>
      <c r="E1282" t="str">
        <f>School_Listing[[#This Row],[System Code]]&amp;School_Listing[[#This Row],[School Code]]</f>
        <v>77010</v>
      </c>
      <c r="F1282" t="s">
        <v>1407</v>
      </c>
      <c r="G1282">
        <f>School_Listing[[#This Row],[School Code]]</f>
        <v>10</v>
      </c>
    </row>
    <row r="1283" spans="1:7" hidden="1" x14ac:dyDescent="0.25">
      <c r="A1283">
        <v>770</v>
      </c>
      <c r="B1283" t="s">
        <v>1406</v>
      </c>
      <c r="C1283">
        <f>School_Listing[[#This Row],[System Code]]</f>
        <v>770</v>
      </c>
      <c r="D1283">
        <v>20</v>
      </c>
      <c r="E1283" t="str">
        <f>School_Listing[[#This Row],[System Code]]&amp;School_Listing[[#This Row],[School Code]]</f>
        <v>77020</v>
      </c>
      <c r="F1283" t="s">
        <v>1408</v>
      </c>
      <c r="G1283">
        <f>School_Listing[[#This Row],[School Code]]</f>
        <v>20</v>
      </c>
    </row>
    <row r="1284" spans="1:7" hidden="1" x14ac:dyDescent="0.25">
      <c r="A1284">
        <v>770</v>
      </c>
      <c r="B1284" t="s">
        <v>1406</v>
      </c>
      <c r="C1284">
        <f>School_Listing[[#This Row],[System Code]]</f>
        <v>770</v>
      </c>
      <c r="D1284">
        <v>5</v>
      </c>
      <c r="E1284" t="str">
        <f>School_Listing[[#This Row],[System Code]]&amp;School_Listing[[#This Row],[School Code]]</f>
        <v>7705</v>
      </c>
      <c r="F1284" t="s">
        <v>1409</v>
      </c>
      <c r="G1284">
        <f>School_Listing[[#This Row],[School Code]]</f>
        <v>5</v>
      </c>
    </row>
    <row r="1285" spans="1:7" hidden="1" x14ac:dyDescent="0.25">
      <c r="A1285">
        <v>780</v>
      </c>
      <c r="B1285" t="s">
        <v>1410</v>
      </c>
      <c r="C1285">
        <f>School_Listing[[#This Row],[System Code]]</f>
        <v>780</v>
      </c>
      <c r="D1285">
        <v>12</v>
      </c>
      <c r="E1285" t="str">
        <f>School_Listing[[#This Row],[System Code]]&amp;School_Listing[[#This Row],[School Code]]</f>
        <v>78012</v>
      </c>
      <c r="F1285" t="s">
        <v>1411</v>
      </c>
      <c r="G1285">
        <f>School_Listing[[#This Row],[School Code]]</f>
        <v>12</v>
      </c>
    </row>
    <row r="1286" spans="1:7" hidden="1" x14ac:dyDescent="0.25">
      <c r="A1286">
        <v>780</v>
      </c>
      <c r="B1286" t="s">
        <v>1410</v>
      </c>
      <c r="C1286">
        <f>School_Listing[[#This Row],[System Code]]</f>
        <v>780</v>
      </c>
      <c r="D1286">
        <v>13</v>
      </c>
      <c r="E1286" t="str">
        <f>School_Listing[[#This Row],[System Code]]&amp;School_Listing[[#This Row],[School Code]]</f>
        <v>78013</v>
      </c>
      <c r="F1286" t="s">
        <v>1412</v>
      </c>
      <c r="G1286">
        <f>School_Listing[[#This Row],[School Code]]</f>
        <v>13</v>
      </c>
    </row>
    <row r="1287" spans="1:7" hidden="1" x14ac:dyDescent="0.25">
      <c r="A1287">
        <v>780</v>
      </c>
      <c r="B1287" t="s">
        <v>1410</v>
      </c>
      <c r="C1287">
        <f>School_Listing[[#This Row],[System Code]]</f>
        <v>780</v>
      </c>
      <c r="D1287">
        <v>15</v>
      </c>
      <c r="E1287" t="str">
        <f>School_Listing[[#This Row],[System Code]]&amp;School_Listing[[#This Row],[School Code]]</f>
        <v>78015</v>
      </c>
      <c r="F1287" t="s">
        <v>1413</v>
      </c>
      <c r="G1287">
        <f>School_Listing[[#This Row],[School Code]]</f>
        <v>15</v>
      </c>
    </row>
    <row r="1288" spans="1:7" hidden="1" x14ac:dyDescent="0.25">
      <c r="A1288">
        <v>780</v>
      </c>
      <c r="B1288" t="s">
        <v>1410</v>
      </c>
      <c r="C1288">
        <f>School_Listing[[#This Row],[System Code]]</f>
        <v>780</v>
      </c>
      <c r="D1288">
        <v>7001</v>
      </c>
      <c r="E1288" t="str">
        <f>School_Listing[[#This Row],[System Code]]&amp;School_Listing[[#This Row],[School Code]]</f>
        <v>7807001</v>
      </c>
      <c r="F1288" t="s">
        <v>2090</v>
      </c>
      <c r="G1288">
        <f>School_Listing[[#This Row],[School Code]]</f>
        <v>7001</v>
      </c>
    </row>
    <row r="1289" spans="1:7" hidden="1" x14ac:dyDescent="0.25">
      <c r="A1289">
        <v>780</v>
      </c>
      <c r="B1289" t="s">
        <v>1410</v>
      </c>
      <c r="C1289">
        <f>School_Listing[[#This Row],[System Code]]</f>
        <v>780</v>
      </c>
      <c r="D1289">
        <v>52</v>
      </c>
      <c r="E1289" t="str">
        <f>School_Listing[[#This Row],[System Code]]&amp;School_Listing[[#This Row],[School Code]]</f>
        <v>78052</v>
      </c>
      <c r="F1289" t="s">
        <v>1414</v>
      </c>
      <c r="G1289">
        <f>School_Listing[[#This Row],[School Code]]</f>
        <v>52</v>
      </c>
    </row>
    <row r="1290" spans="1:7" hidden="1" x14ac:dyDescent="0.25">
      <c r="A1290">
        <v>780</v>
      </c>
      <c r="B1290" t="s">
        <v>1410</v>
      </c>
      <c r="C1290">
        <f>School_Listing[[#This Row],[System Code]]</f>
        <v>780</v>
      </c>
      <c r="D1290">
        <v>20</v>
      </c>
      <c r="E1290" t="str">
        <f>School_Listing[[#This Row],[System Code]]&amp;School_Listing[[#This Row],[School Code]]</f>
        <v>78020</v>
      </c>
      <c r="F1290" t="s">
        <v>1415</v>
      </c>
      <c r="G1290">
        <f>School_Listing[[#This Row],[School Code]]</f>
        <v>20</v>
      </c>
    </row>
    <row r="1291" spans="1:7" hidden="1" x14ac:dyDescent="0.25">
      <c r="A1291">
        <v>780</v>
      </c>
      <c r="B1291" t="s">
        <v>1410</v>
      </c>
      <c r="C1291">
        <f>School_Listing[[#This Row],[System Code]]</f>
        <v>780</v>
      </c>
      <c r="D1291">
        <v>19</v>
      </c>
      <c r="E1291" t="str">
        <f>School_Listing[[#This Row],[System Code]]&amp;School_Listing[[#This Row],[School Code]]</f>
        <v>78019</v>
      </c>
      <c r="F1291" t="s">
        <v>2091</v>
      </c>
      <c r="G1291">
        <f>School_Listing[[#This Row],[School Code]]</f>
        <v>19</v>
      </c>
    </row>
    <row r="1292" spans="1:7" hidden="1" x14ac:dyDescent="0.25">
      <c r="A1292">
        <v>780</v>
      </c>
      <c r="B1292" t="s">
        <v>1410</v>
      </c>
      <c r="C1292">
        <f>School_Listing[[#This Row],[System Code]]</f>
        <v>780</v>
      </c>
      <c r="D1292">
        <v>3</v>
      </c>
      <c r="E1292" t="str">
        <f>School_Listing[[#This Row],[System Code]]&amp;School_Listing[[#This Row],[School Code]]</f>
        <v>7803</v>
      </c>
      <c r="F1292" t="s">
        <v>1416</v>
      </c>
      <c r="G1292">
        <f>School_Listing[[#This Row],[School Code]]</f>
        <v>3</v>
      </c>
    </row>
    <row r="1293" spans="1:7" hidden="1" x14ac:dyDescent="0.25">
      <c r="A1293">
        <v>780</v>
      </c>
      <c r="B1293" t="s">
        <v>1410</v>
      </c>
      <c r="C1293">
        <f>School_Listing[[#This Row],[System Code]]</f>
        <v>780</v>
      </c>
      <c r="D1293">
        <v>25</v>
      </c>
      <c r="E1293" t="str">
        <f>School_Listing[[#This Row],[System Code]]&amp;School_Listing[[#This Row],[School Code]]</f>
        <v>78025</v>
      </c>
      <c r="F1293" t="s">
        <v>1417</v>
      </c>
      <c r="G1293">
        <f>School_Listing[[#This Row],[School Code]]</f>
        <v>25</v>
      </c>
    </row>
    <row r="1294" spans="1:7" hidden="1" x14ac:dyDescent="0.25">
      <c r="A1294">
        <v>780</v>
      </c>
      <c r="B1294" t="s">
        <v>1410</v>
      </c>
      <c r="C1294">
        <f>School_Listing[[#This Row],[System Code]]</f>
        <v>780</v>
      </c>
      <c r="D1294">
        <v>35</v>
      </c>
      <c r="E1294" t="str">
        <f>School_Listing[[#This Row],[System Code]]&amp;School_Listing[[#This Row],[School Code]]</f>
        <v>78035</v>
      </c>
      <c r="F1294" t="s">
        <v>1418</v>
      </c>
      <c r="G1294">
        <f>School_Listing[[#This Row],[School Code]]</f>
        <v>35</v>
      </c>
    </row>
    <row r="1295" spans="1:7" hidden="1" x14ac:dyDescent="0.25">
      <c r="A1295">
        <v>780</v>
      </c>
      <c r="B1295" t="s">
        <v>1410</v>
      </c>
      <c r="C1295">
        <f>School_Listing[[#This Row],[System Code]]</f>
        <v>780</v>
      </c>
      <c r="D1295">
        <v>32</v>
      </c>
      <c r="E1295" t="str">
        <f>School_Listing[[#This Row],[System Code]]&amp;School_Listing[[#This Row],[School Code]]</f>
        <v>78032</v>
      </c>
      <c r="F1295" t="s">
        <v>1419</v>
      </c>
      <c r="G1295">
        <f>School_Listing[[#This Row],[School Code]]</f>
        <v>32</v>
      </c>
    </row>
    <row r="1296" spans="1:7" hidden="1" x14ac:dyDescent="0.25">
      <c r="A1296">
        <v>780</v>
      </c>
      <c r="B1296" t="s">
        <v>1410</v>
      </c>
      <c r="C1296">
        <f>School_Listing[[#This Row],[System Code]]</f>
        <v>780</v>
      </c>
      <c r="D1296">
        <v>34</v>
      </c>
      <c r="E1296" t="str">
        <f>School_Listing[[#This Row],[System Code]]&amp;School_Listing[[#This Row],[School Code]]</f>
        <v>78034</v>
      </c>
      <c r="F1296" t="s">
        <v>1420</v>
      </c>
      <c r="G1296">
        <f>School_Listing[[#This Row],[School Code]]</f>
        <v>34</v>
      </c>
    </row>
    <row r="1297" spans="1:7" hidden="1" x14ac:dyDescent="0.25">
      <c r="A1297">
        <v>780</v>
      </c>
      <c r="B1297" t="s">
        <v>1410</v>
      </c>
      <c r="C1297">
        <f>School_Listing[[#This Row],[System Code]]</f>
        <v>780</v>
      </c>
      <c r="D1297">
        <v>31</v>
      </c>
      <c r="E1297" t="str">
        <f>School_Listing[[#This Row],[System Code]]&amp;School_Listing[[#This Row],[School Code]]</f>
        <v>78031</v>
      </c>
      <c r="F1297" t="s">
        <v>1421</v>
      </c>
      <c r="G1297">
        <f>School_Listing[[#This Row],[School Code]]</f>
        <v>31</v>
      </c>
    </row>
    <row r="1298" spans="1:7" hidden="1" x14ac:dyDescent="0.25">
      <c r="A1298">
        <v>780</v>
      </c>
      <c r="B1298" t="s">
        <v>1410</v>
      </c>
      <c r="C1298">
        <f>School_Listing[[#This Row],[System Code]]</f>
        <v>780</v>
      </c>
      <c r="D1298">
        <v>30</v>
      </c>
      <c r="E1298" t="str">
        <f>School_Listing[[#This Row],[System Code]]&amp;School_Listing[[#This Row],[School Code]]</f>
        <v>78030</v>
      </c>
      <c r="F1298" t="s">
        <v>1422</v>
      </c>
      <c r="G1298">
        <f>School_Listing[[#This Row],[School Code]]</f>
        <v>30</v>
      </c>
    </row>
    <row r="1299" spans="1:7" hidden="1" x14ac:dyDescent="0.25">
      <c r="A1299">
        <v>780</v>
      </c>
      <c r="B1299" t="s">
        <v>1410</v>
      </c>
      <c r="C1299">
        <f>School_Listing[[#This Row],[System Code]]</f>
        <v>780</v>
      </c>
      <c r="D1299">
        <v>37</v>
      </c>
      <c r="E1299" t="str">
        <f>School_Listing[[#This Row],[System Code]]&amp;School_Listing[[#This Row],[School Code]]</f>
        <v>78037</v>
      </c>
      <c r="F1299" t="s">
        <v>1423</v>
      </c>
      <c r="G1299">
        <f>School_Listing[[#This Row],[School Code]]</f>
        <v>37</v>
      </c>
    </row>
    <row r="1300" spans="1:7" hidden="1" x14ac:dyDescent="0.25">
      <c r="A1300">
        <v>780</v>
      </c>
      <c r="B1300" t="s">
        <v>1410</v>
      </c>
      <c r="C1300">
        <f>School_Listing[[#This Row],[System Code]]</f>
        <v>780</v>
      </c>
      <c r="D1300">
        <v>40</v>
      </c>
      <c r="E1300" t="str">
        <f>School_Listing[[#This Row],[System Code]]&amp;School_Listing[[#This Row],[School Code]]</f>
        <v>78040</v>
      </c>
      <c r="F1300" t="s">
        <v>1424</v>
      </c>
      <c r="G1300">
        <f>School_Listing[[#This Row],[School Code]]</f>
        <v>40</v>
      </c>
    </row>
    <row r="1301" spans="1:7" hidden="1" x14ac:dyDescent="0.25">
      <c r="A1301">
        <v>780</v>
      </c>
      <c r="B1301" t="s">
        <v>1410</v>
      </c>
      <c r="C1301">
        <f>School_Listing[[#This Row],[System Code]]</f>
        <v>780</v>
      </c>
      <c r="D1301">
        <v>46</v>
      </c>
      <c r="E1301" t="str">
        <f>School_Listing[[#This Row],[System Code]]&amp;School_Listing[[#This Row],[School Code]]</f>
        <v>78046</v>
      </c>
      <c r="F1301" t="s">
        <v>1425</v>
      </c>
      <c r="G1301">
        <f>School_Listing[[#This Row],[School Code]]</f>
        <v>46</v>
      </c>
    </row>
    <row r="1302" spans="1:7" hidden="1" x14ac:dyDescent="0.25">
      <c r="A1302">
        <v>780</v>
      </c>
      <c r="B1302" t="s">
        <v>1410</v>
      </c>
      <c r="C1302">
        <f>School_Listing[[#This Row],[System Code]]</f>
        <v>780</v>
      </c>
      <c r="D1302">
        <v>43</v>
      </c>
      <c r="E1302" t="str">
        <f>School_Listing[[#This Row],[System Code]]&amp;School_Listing[[#This Row],[School Code]]</f>
        <v>78043</v>
      </c>
      <c r="F1302" t="s">
        <v>2092</v>
      </c>
      <c r="G1302">
        <f>School_Listing[[#This Row],[School Code]]</f>
        <v>43</v>
      </c>
    </row>
    <row r="1303" spans="1:7" hidden="1" x14ac:dyDescent="0.25">
      <c r="A1303">
        <v>780</v>
      </c>
      <c r="B1303" t="s">
        <v>1410</v>
      </c>
      <c r="C1303">
        <f>School_Listing[[#This Row],[System Code]]</f>
        <v>780</v>
      </c>
      <c r="D1303">
        <v>45</v>
      </c>
      <c r="E1303" t="str">
        <f>School_Listing[[#This Row],[System Code]]&amp;School_Listing[[#This Row],[School Code]]</f>
        <v>78045</v>
      </c>
      <c r="F1303" t="s">
        <v>2093</v>
      </c>
      <c r="G1303">
        <f>School_Listing[[#This Row],[School Code]]</f>
        <v>45</v>
      </c>
    </row>
    <row r="1304" spans="1:7" hidden="1" x14ac:dyDescent="0.25">
      <c r="A1304">
        <v>780</v>
      </c>
      <c r="B1304" t="s">
        <v>1410</v>
      </c>
      <c r="C1304">
        <f>School_Listing[[#This Row],[System Code]]</f>
        <v>780</v>
      </c>
      <c r="D1304">
        <v>44</v>
      </c>
      <c r="E1304" t="str">
        <f>School_Listing[[#This Row],[System Code]]&amp;School_Listing[[#This Row],[School Code]]</f>
        <v>78044</v>
      </c>
      <c r="F1304" t="s">
        <v>1426</v>
      </c>
      <c r="G1304">
        <f>School_Listing[[#This Row],[School Code]]</f>
        <v>44</v>
      </c>
    </row>
    <row r="1305" spans="1:7" hidden="1" x14ac:dyDescent="0.25">
      <c r="A1305">
        <v>780</v>
      </c>
      <c r="B1305" t="s">
        <v>1410</v>
      </c>
      <c r="C1305">
        <f>School_Listing[[#This Row],[System Code]]</f>
        <v>780</v>
      </c>
      <c r="D1305">
        <v>50</v>
      </c>
      <c r="E1305" t="str">
        <f>School_Listing[[#This Row],[System Code]]&amp;School_Listing[[#This Row],[School Code]]</f>
        <v>78050</v>
      </c>
      <c r="F1305" t="s">
        <v>1427</v>
      </c>
      <c r="G1305">
        <f>School_Listing[[#This Row],[School Code]]</f>
        <v>50</v>
      </c>
    </row>
    <row r="1306" spans="1:7" hidden="1" x14ac:dyDescent="0.25">
      <c r="A1306">
        <v>780</v>
      </c>
      <c r="B1306" t="s">
        <v>1410</v>
      </c>
      <c r="C1306">
        <f>School_Listing[[#This Row],[System Code]]</f>
        <v>780</v>
      </c>
      <c r="D1306">
        <v>55</v>
      </c>
      <c r="E1306" t="str">
        <f>School_Listing[[#This Row],[System Code]]&amp;School_Listing[[#This Row],[School Code]]</f>
        <v>78055</v>
      </c>
      <c r="F1306" t="s">
        <v>1428</v>
      </c>
      <c r="G1306">
        <f>School_Listing[[#This Row],[School Code]]</f>
        <v>55</v>
      </c>
    </row>
    <row r="1307" spans="1:7" hidden="1" x14ac:dyDescent="0.25">
      <c r="A1307">
        <v>780</v>
      </c>
      <c r="B1307" t="s">
        <v>1410</v>
      </c>
      <c r="C1307">
        <f>School_Listing[[#This Row],[System Code]]</f>
        <v>780</v>
      </c>
      <c r="D1307">
        <v>59</v>
      </c>
      <c r="E1307" t="str">
        <f>School_Listing[[#This Row],[System Code]]&amp;School_Listing[[#This Row],[School Code]]</f>
        <v>78059</v>
      </c>
      <c r="F1307" t="s">
        <v>2094</v>
      </c>
      <c r="G1307">
        <f>School_Listing[[#This Row],[School Code]]</f>
        <v>59</v>
      </c>
    </row>
    <row r="1308" spans="1:7" hidden="1" x14ac:dyDescent="0.25">
      <c r="A1308">
        <v>780</v>
      </c>
      <c r="B1308" t="s">
        <v>1410</v>
      </c>
      <c r="C1308">
        <f>School_Listing[[#This Row],[System Code]]</f>
        <v>780</v>
      </c>
      <c r="D1308">
        <v>61</v>
      </c>
      <c r="E1308" t="str">
        <f>School_Listing[[#This Row],[System Code]]&amp;School_Listing[[#This Row],[School Code]]</f>
        <v>78061</v>
      </c>
      <c r="F1308" t="s">
        <v>1429</v>
      </c>
      <c r="G1308">
        <f>School_Listing[[#This Row],[School Code]]</f>
        <v>61</v>
      </c>
    </row>
    <row r="1309" spans="1:7" hidden="1" x14ac:dyDescent="0.25">
      <c r="A1309">
        <v>780</v>
      </c>
      <c r="B1309" t="s">
        <v>1410</v>
      </c>
      <c r="C1309">
        <f>School_Listing[[#This Row],[System Code]]</f>
        <v>780</v>
      </c>
      <c r="D1309">
        <v>62</v>
      </c>
      <c r="E1309" t="str">
        <f>School_Listing[[#This Row],[System Code]]&amp;School_Listing[[#This Row],[School Code]]</f>
        <v>78062</v>
      </c>
      <c r="F1309" t="s">
        <v>1430</v>
      </c>
      <c r="G1309">
        <f>School_Listing[[#This Row],[School Code]]</f>
        <v>62</v>
      </c>
    </row>
    <row r="1310" spans="1:7" hidden="1" x14ac:dyDescent="0.25">
      <c r="A1310">
        <v>780</v>
      </c>
      <c r="B1310" t="s">
        <v>1410</v>
      </c>
      <c r="C1310">
        <f>School_Listing[[#This Row],[System Code]]</f>
        <v>780</v>
      </c>
      <c r="D1310">
        <v>60</v>
      </c>
      <c r="E1310" t="str">
        <f>School_Listing[[#This Row],[System Code]]&amp;School_Listing[[#This Row],[School Code]]</f>
        <v>78060</v>
      </c>
      <c r="F1310" t="s">
        <v>1431</v>
      </c>
      <c r="G1310">
        <f>School_Listing[[#This Row],[School Code]]</f>
        <v>60</v>
      </c>
    </row>
    <row r="1311" spans="1:7" hidden="1" x14ac:dyDescent="0.25">
      <c r="A1311">
        <v>780</v>
      </c>
      <c r="B1311" t="s">
        <v>1410</v>
      </c>
      <c r="C1311">
        <f>School_Listing[[#This Row],[System Code]]</f>
        <v>780</v>
      </c>
      <c r="D1311">
        <v>70</v>
      </c>
      <c r="E1311" t="str">
        <f>School_Listing[[#This Row],[System Code]]&amp;School_Listing[[#This Row],[School Code]]</f>
        <v>78070</v>
      </c>
      <c r="F1311" t="s">
        <v>1432</v>
      </c>
      <c r="G1311">
        <f>School_Listing[[#This Row],[School Code]]</f>
        <v>70</v>
      </c>
    </row>
    <row r="1312" spans="1:7" hidden="1" x14ac:dyDescent="0.25">
      <c r="A1312">
        <v>780</v>
      </c>
      <c r="B1312" t="s">
        <v>1410</v>
      </c>
      <c r="C1312">
        <f>School_Listing[[#This Row],[System Code]]</f>
        <v>780</v>
      </c>
      <c r="D1312">
        <v>68</v>
      </c>
      <c r="E1312" t="str">
        <f>School_Listing[[#This Row],[System Code]]&amp;School_Listing[[#This Row],[School Code]]</f>
        <v>78068</v>
      </c>
      <c r="F1312" t="s">
        <v>1433</v>
      </c>
      <c r="G1312">
        <f>School_Listing[[#This Row],[School Code]]</f>
        <v>68</v>
      </c>
    </row>
    <row r="1313" spans="1:7" hidden="1" x14ac:dyDescent="0.25">
      <c r="A1313">
        <v>780</v>
      </c>
      <c r="B1313" t="s">
        <v>1410</v>
      </c>
      <c r="C1313">
        <f>School_Listing[[#This Row],[System Code]]</f>
        <v>780</v>
      </c>
      <c r="D1313">
        <v>66</v>
      </c>
      <c r="E1313" t="str">
        <f>School_Listing[[#This Row],[System Code]]&amp;School_Listing[[#This Row],[School Code]]</f>
        <v>78066</v>
      </c>
      <c r="F1313" t="s">
        <v>2095</v>
      </c>
      <c r="G1313">
        <f>School_Listing[[#This Row],[School Code]]</f>
        <v>66</v>
      </c>
    </row>
    <row r="1314" spans="1:7" hidden="1" x14ac:dyDescent="0.25">
      <c r="A1314">
        <v>780</v>
      </c>
      <c r="B1314" t="s">
        <v>1410</v>
      </c>
      <c r="C1314">
        <f>School_Listing[[#This Row],[System Code]]</f>
        <v>780</v>
      </c>
      <c r="D1314">
        <v>65</v>
      </c>
      <c r="E1314" t="str">
        <f>School_Listing[[#This Row],[System Code]]&amp;School_Listing[[#This Row],[School Code]]</f>
        <v>78065</v>
      </c>
      <c r="F1314" t="s">
        <v>1434</v>
      </c>
      <c r="G1314">
        <f>School_Listing[[#This Row],[School Code]]</f>
        <v>65</v>
      </c>
    </row>
    <row r="1315" spans="1:7" hidden="1" x14ac:dyDescent="0.25">
      <c r="A1315">
        <v>780</v>
      </c>
      <c r="B1315" t="s">
        <v>1410</v>
      </c>
      <c r="C1315">
        <f>School_Listing[[#This Row],[System Code]]</f>
        <v>780</v>
      </c>
      <c r="D1315">
        <v>72</v>
      </c>
      <c r="E1315" t="str">
        <f>School_Listing[[#This Row],[System Code]]&amp;School_Listing[[#This Row],[School Code]]</f>
        <v>78072</v>
      </c>
      <c r="F1315" t="s">
        <v>1435</v>
      </c>
      <c r="G1315">
        <f>School_Listing[[#This Row],[School Code]]</f>
        <v>72</v>
      </c>
    </row>
    <row r="1316" spans="1:7" hidden="1" x14ac:dyDescent="0.25">
      <c r="A1316">
        <v>780</v>
      </c>
      <c r="B1316" t="s">
        <v>1410</v>
      </c>
      <c r="C1316">
        <f>School_Listing[[#This Row],[System Code]]</f>
        <v>780</v>
      </c>
      <c r="D1316">
        <v>80</v>
      </c>
      <c r="E1316" t="str">
        <f>School_Listing[[#This Row],[System Code]]&amp;School_Listing[[#This Row],[School Code]]</f>
        <v>78080</v>
      </c>
      <c r="F1316" t="s">
        <v>1436</v>
      </c>
      <c r="G1316">
        <f>School_Listing[[#This Row],[School Code]]</f>
        <v>80</v>
      </c>
    </row>
    <row r="1317" spans="1:7" hidden="1" x14ac:dyDescent="0.25">
      <c r="A1317">
        <v>780</v>
      </c>
      <c r="B1317" t="s">
        <v>1410</v>
      </c>
      <c r="C1317">
        <f>School_Listing[[#This Row],[System Code]]</f>
        <v>780</v>
      </c>
      <c r="D1317">
        <v>86</v>
      </c>
      <c r="E1317" t="str">
        <f>School_Listing[[#This Row],[System Code]]&amp;School_Listing[[#This Row],[School Code]]</f>
        <v>78086</v>
      </c>
      <c r="F1317" t="s">
        <v>1437</v>
      </c>
      <c r="G1317">
        <f>School_Listing[[#This Row],[School Code]]</f>
        <v>86</v>
      </c>
    </row>
    <row r="1318" spans="1:7" hidden="1" x14ac:dyDescent="0.25">
      <c r="A1318">
        <v>792</v>
      </c>
      <c r="B1318" t="s">
        <v>1953</v>
      </c>
      <c r="C1318">
        <f>School_Listing[[#This Row],[System Code]]</f>
        <v>792</v>
      </c>
      <c r="D1318">
        <v>2005</v>
      </c>
      <c r="E1318" t="str">
        <f>School_Listing[[#This Row],[System Code]]&amp;School_Listing[[#This Row],[School Code]]</f>
        <v>7922005</v>
      </c>
      <c r="F1318" t="s">
        <v>1438</v>
      </c>
      <c r="G1318">
        <f>School_Listing[[#This Row],[School Code]]</f>
        <v>2005</v>
      </c>
    </row>
    <row r="1319" spans="1:7" hidden="1" x14ac:dyDescent="0.25">
      <c r="A1319">
        <v>792</v>
      </c>
      <c r="B1319" t="s">
        <v>1953</v>
      </c>
      <c r="C1319">
        <f>School_Listing[[#This Row],[System Code]]</f>
        <v>792</v>
      </c>
      <c r="D1319">
        <v>2740</v>
      </c>
      <c r="E1319" t="str">
        <f>School_Listing[[#This Row],[System Code]]&amp;School_Listing[[#This Row],[School Code]]</f>
        <v>7922740</v>
      </c>
      <c r="F1319" t="s">
        <v>1439</v>
      </c>
      <c r="G1319">
        <f>School_Listing[[#This Row],[School Code]]</f>
        <v>2740</v>
      </c>
    </row>
    <row r="1320" spans="1:7" hidden="1" x14ac:dyDescent="0.25">
      <c r="A1320">
        <v>792</v>
      </c>
      <c r="B1320" t="s">
        <v>1953</v>
      </c>
      <c r="C1320">
        <f>School_Listing[[#This Row],[System Code]]</f>
        <v>792</v>
      </c>
      <c r="D1320">
        <v>2015</v>
      </c>
      <c r="E1320" t="str">
        <f>School_Listing[[#This Row],[System Code]]&amp;School_Listing[[#This Row],[School Code]]</f>
        <v>7922015</v>
      </c>
      <c r="F1320" t="s">
        <v>1440</v>
      </c>
      <c r="G1320">
        <f>School_Listing[[#This Row],[School Code]]</f>
        <v>2015</v>
      </c>
    </row>
    <row r="1321" spans="1:7" hidden="1" x14ac:dyDescent="0.25">
      <c r="A1321">
        <v>792</v>
      </c>
      <c r="B1321" t="s">
        <v>1953</v>
      </c>
      <c r="C1321">
        <f>School_Listing[[#This Row],[System Code]]</f>
        <v>792</v>
      </c>
      <c r="D1321">
        <v>2023</v>
      </c>
      <c r="E1321" t="str">
        <f>School_Listing[[#This Row],[System Code]]&amp;School_Listing[[#This Row],[School Code]]</f>
        <v>7922023</v>
      </c>
      <c r="F1321" t="s">
        <v>1441</v>
      </c>
      <c r="G1321">
        <f>School_Listing[[#This Row],[School Code]]</f>
        <v>2023</v>
      </c>
    </row>
    <row r="1322" spans="1:7" hidden="1" x14ac:dyDescent="0.25">
      <c r="A1322">
        <v>792</v>
      </c>
      <c r="B1322" t="s">
        <v>1953</v>
      </c>
      <c r="C1322">
        <f>School_Listing[[#This Row],[System Code]]</f>
        <v>792</v>
      </c>
      <c r="D1322">
        <v>8150</v>
      </c>
      <c r="E1322" t="str">
        <f>School_Listing[[#This Row],[System Code]]&amp;School_Listing[[#This Row],[School Code]]</f>
        <v>7928150</v>
      </c>
      <c r="F1322" t="s">
        <v>1442</v>
      </c>
      <c r="G1322">
        <f>School_Listing[[#This Row],[School Code]]</f>
        <v>8150</v>
      </c>
    </row>
    <row r="1323" spans="1:7" hidden="1" x14ac:dyDescent="0.25">
      <c r="A1323">
        <v>792</v>
      </c>
      <c r="B1323" t="s">
        <v>1953</v>
      </c>
      <c r="C1323">
        <f>School_Listing[[#This Row],[System Code]]</f>
        <v>792</v>
      </c>
      <c r="D1323">
        <v>8257</v>
      </c>
      <c r="E1323" t="str">
        <f>School_Listing[[#This Row],[System Code]]&amp;School_Listing[[#This Row],[School Code]]</f>
        <v>7928257</v>
      </c>
      <c r="F1323" t="s">
        <v>1443</v>
      </c>
      <c r="G1323">
        <f>School_Listing[[#This Row],[School Code]]</f>
        <v>8257</v>
      </c>
    </row>
    <row r="1324" spans="1:7" hidden="1" x14ac:dyDescent="0.25">
      <c r="A1324">
        <v>792</v>
      </c>
      <c r="B1324" t="s">
        <v>1953</v>
      </c>
      <c r="C1324">
        <f>School_Listing[[#This Row],[System Code]]</f>
        <v>792</v>
      </c>
      <c r="D1324">
        <v>2025</v>
      </c>
      <c r="E1324" t="str">
        <f>School_Listing[[#This Row],[System Code]]&amp;School_Listing[[#This Row],[School Code]]</f>
        <v>7922025</v>
      </c>
      <c r="F1324" t="s">
        <v>1444</v>
      </c>
      <c r="G1324">
        <f>School_Listing[[#This Row],[School Code]]</f>
        <v>2025</v>
      </c>
    </row>
    <row r="1325" spans="1:7" hidden="1" x14ac:dyDescent="0.25">
      <c r="A1325">
        <v>792</v>
      </c>
      <c r="B1325" t="s">
        <v>1953</v>
      </c>
      <c r="C1325">
        <f>School_Listing[[#This Row],[System Code]]</f>
        <v>792</v>
      </c>
      <c r="D1325">
        <v>2030</v>
      </c>
      <c r="E1325" t="str">
        <f>School_Listing[[#This Row],[System Code]]&amp;School_Listing[[#This Row],[School Code]]</f>
        <v>7922030</v>
      </c>
      <c r="F1325" t="s">
        <v>1445</v>
      </c>
      <c r="G1325">
        <f>School_Listing[[#This Row],[School Code]]</f>
        <v>2030</v>
      </c>
    </row>
    <row r="1326" spans="1:7" hidden="1" x14ac:dyDescent="0.25">
      <c r="A1326">
        <v>792</v>
      </c>
      <c r="B1326" t="s">
        <v>1953</v>
      </c>
      <c r="C1326">
        <f>School_Listing[[#This Row],[System Code]]</f>
        <v>792</v>
      </c>
      <c r="D1326">
        <v>2610</v>
      </c>
      <c r="E1326" t="str">
        <f>School_Listing[[#This Row],[System Code]]&amp;School_Listing[[#This Row],[School Code]]</f>
        <v>7922610</v>
      </c>
      <c r="F1326" t="s">
        <v>1446</v>
      </c>
      <c r="G1326">
        <f>School_Listing[[#This Row],[School Code]]</f>
        <v>2610</v>
      </c>
    </row>
    <row r="1327" spans="1:7" hidden="1" x14ac:dyDescent="0.25">
      <c r="A1327">
        <v>792</v>
      </c>
      <c r="B1327" t="s">
        <v>1953</v>
      </c>
      <c r="C1327">
        <f>School_Listing[[#This Row],[System Code]]</f>
        <v>792</v>
      </c>
      <c r="D1327">
        <v>10</v>
      </c>
      <c r="E1327" t="str">
        <f>School_Listing[[#This Row],[System Code]]&amp;School_Listing[[#This Row],[School Code]]</f>
        <v>79210</v>
      </c>
      <c r="F1327" t="s">
        <v>1447</v>
      </c>
      <c r="G1327">
        <f>School_Listing[[#This Row],[School Code]]</f>
        <v>10</v>
      </c>
    </row>
    <row r="1328" spans="1:7" hidden="1" x14ac:dyDescent="0.25">
      <c r="A1328">
        <v>792</v>
      </c>
      <c r="B1328" t="s">
        <v>1953</v>
      </c>
      <c r="C1328">
        <f>School_Listing[[#This Row],[System Code]]</f>
        <v>792</v>
      </c>
      <c r="D1328">
        <v>8338</v>
      </c>
      <c r="E1328" t="str">
        <f>School_Listing[[#This Row],[System Code]]&amp;School_Listing[[#This Row],[School Code]]</f>
        <v>7928338</v>
      </c>
      <c r="F1328" t="s">
        <v>2096</v>
      </c>
      <c r="G1328">
        <f>School_Listing[[#This Row],[School Code]]</f>
        <v>8338</v>
      </c>
    </row>
    <row r="1329" spans="1:7" hidden="1" x14ac:dyDescent="0.25">
      <c r="A1329">
        <v>792</v>
      </c>
      <c r="B1329" t="s">
        <v>1953</v>
      </c>
      <c r="C1329">
        <f>School_Listing[[#This Row],[System Code]]</f>
        <v>792</v>
      </c>
      <c r="D1329">
        <v>8350</v>
      </c>
      <c r="E1329" t="str">
        <f>School_Listing[[#This Row],[System Code]]&amp;School_Listing[[#This Row],[School Code]]</f>
        <v>7928350</v>
      </c>
      <c r="F1329" t="s">
        <v>2097</v>
      </c>
      <c r="G1329">
        <f>School_Listing[[#This Row],[School Code]]</f>
        <v>8350</v>
      </c>
    </row>
    <row r="1330" spans="1:7" hidden="1" x14ac:dyDescent="0.25">
      <c r="A1330">
        <v>792</v>
      </c>
      <c r="B1330" t="s">
        <v>1953</v>
      </c>
      <c r="C1330">
        <f>School_Listing[[#This Row],[System Code]]</f>
        <v>792</v>
      </c>
      <c r="D1330">
        <v>300</v>
      </c>
      <c r="E1330" t="str">
        <f>School_Listing[[#This Row],[System Code]]&amp;School_Listing[[#This Row],[School Code]]</f>
        <v>792300</v>
      </c>
      <c r="F1330" t="s">
        <v>1448</v>
      </c>
      <c r="G1330">
        <f>School_Listing[[#This Row],[School Code]]</f>
        <v>300</v>
      </c>
    </row>
    <row r="1331" spans="1:7" hidden="1" x14ac:dyDescent="0.25">
      <c r="A1331">
        <v>792</v>
      </c>
      <c r="B1331" t="s">
        <v>1953</v>
      </c>
      <c r="C1331">
        <f>School_Listing[[#This Row],[System Code]]</f>
        <v>792</v>
      </c>
      <c r="D1331">
        <v>2040</v>
      </c>
      <c r="E1331" t="str">
        <f>School_Listing[[#This Row],[System Code]]&amp;School_Listing[[#This Row],[School Code]]</f>
        <v>7922040</v>
      </c>
      <c r="F1331" t="s">
        <v>460</v>
      </c>
      <c r="G1331">
        <f>School_Listing[[#This Row],[School Code]]</f>
        <v>2040</v>
      </c>
    </row>
    <row r="1332" spans="1:7" hidden="1" x14ac:dyDescent="0.25">
      <c r="A1332">
        <v>792</v>
      </c>
      <c r="B1332" t="s">
        <v>1953</v>
      </c>
      <c r="C1332">
        <f>School_Listing[[#This Row],[System Code]]</f>
        <v>792</v>
      </c>
      <c r="D1332">
        <v>2045</v>
      </c>
      <c r="E1332" t="str">
        <f>School_Listing[[#This Row],[System Code]]&amp;School_Listing[[#This Row],[School Code]]</f>
        <v>7922045</v>
      </c>
      <c r="F1332" t="s">
        <v>1449</v>
      </c>
      <c r="G1332">
        <f>School_Listing[[#This Row],[School Code]]</f>
        <v>2045</v>
      </c>
    </row>
    <row r="1333" spans="1:7" hidden="1" x14ac:dyDescent="0.25">
      <c r="A1333">
        <v>792</v>
      </c>
      <c r="B1333" t="s">
        <v>1953</v>
      </c>
      <c r="C1333">
        <f>School_Listing[[#This Row],[System Code]]</f>
        <v>792</v>
      </c>
      <c r="D1333">
        <v>2050</v>
      </c>
      <c r="E1333" t="str">
        <f>School_Listing[[#This Row],[System Code]]&amp;School_Listing[[#This Row],[School Code]]</f>
        <v>7922050</v>
      </c>
      <c r="F1333" t="s">
        <v>1450</v>
      </c>
      <c r="G1333">
        <f>School_Listing[[#This Row],[School Code]]</f>
        <v>2050</v>
      </c>
    </row>
    <row r="1334" spans="1:7" hidden="1" x14ac:dyDescent="0.25">
      <c r="A1334">
        <v>792</v>
      </c>
      <c r="B1334" t="s">
        <v>1953</v>
      </c>
      <c r="C1334">
        <f>School_Listing[[#This Row],[System Code]]</f>
        <v>792</v>
      </c>
      <c r="D1334">
        <v>7201</v>
      </c>
      <c r="E1334" t="str">
        <f>School_Listing[[#This Row],[System Code]]&amp;School_Listing[[#This Row],[School Code]]</f>
        <v>7927201</v>
      </c>
      <c r="F1334" t="s">
        <v>2098</v>
      </c>
      <c r="G1334">
        <f>School_Listing[[#This Row],[School Code]]</f>
        <v>7201</v>
      </c>
    </row>
    <row r="1335" spans="1:7" hidden="1" x14ac:dyDescent="0.25">
      <c r="A1335">
        <v>792</v>
      </c>
      <c r="B1335" t="s">
        <v>1953</v>
      </c>
      <c r="C1335">
        <f>School_Listing[[#This Row],[System Code]]</f>
        <v>792</v>
      </c>
      <c r="D1335">
        <v>35</v>
      </c>
      <c r="E1335" t="str">
        <f>School_Listing[[#This Row],[System Code]]&amp;School_Listing[[#This Row],[School Code]]</f>
        <v>79235</v>
      </c>
      <c r="F1335" t="s">
        <v>1451</v>
      </c>
      <c r="G1335">
        <f>School_Listing[[#This Row],[School Code]]</f>
        <v>35</v>
      </c>
    </row>
    <row r="1336" spans="1:7" hidden="1" x14ac:dyDescent="0.25">
      <c r="A1336">
        <v>792</v>
      </c>
      <c r="B1336" t="s">
        <v>1953</v>
      </c>
      <c r="C1336">
        <f>School_Listing[[#This Row],[System Code]]</f>
        <v>792</v>
      </c>
      <c r="D1336">
        <v>2057</v>
      </c>
      <c r="E1336" t="str">
        <f>School_Listing[[#This Row],[System Code]]&amp;School_Listing[[#This Row],[School Code]]</f>
        <v>7922057</v>
      </c>
      <c r="F1336" t="s">
        <v>1452</v>
      </c>
      <c r="G1336">
        <f>School_Listing[[#This Row],[School Code]]</f>
        <v>2057</v>
      </c>
    </row>
    <row r="1337" spans="1:7" hidden="1" x14ac:dyDescent="0.25">
      <c r="A1337">
        <v>792</v>
      </c>
      <c r="B1337" t="s">
        <v>1953</v>
      </c>
      <c r="C1337">
        <f>School_Listing[[#This Row],[System Code]]</f>
        <v>792</v>
      </c>
      <c r="D1337">
        <v>2060</v>
      </c>
      <c r="E1337" t="str">
        <f>School_Listing[[#This Row],[System Code]]&amp;School_Listing[[#This Row],[School Code]]</f>
        <v>7922060</v>
      </c>
      <c r="F1337" t="s">
        <v>1453</v>
      </c>
      <c r="G1337">
        <f>School_Listing[[#This Row],[School Code]]</f>
        <v>2060</v>
      </c>
    </row>
    <row r="1338" spans="1:7" hidden="1" x14ac:dyDescent="0.25">
      <c r="A1338">
        <v>792</v>
      </c>
      <c r="B1338" t="s">
        <v>1953</v>
      </c>
      <c r="C1338">
        <f>School_Listing[[#This Row],[System Code]]</f>
        <v>792</v>
      </c>
      <c r="D1338">
        <v>7210</v>
      </c>
      <c r="E1338" t="str">
        <f>School_Listing[[#This Row],[System Code]]&amp;School_Listing[[#This Row],[School Code]]</f>
        <v>7927210</v>
      </c>
      <c r="F1338" t="s">
        <v>2099</v>
      </c>
      <c r="G1338">
        <f>School_Listing[[#This Row],[School Code]]</f>
        <v>7210</v>
      </c>
    </row>
    <row r="1339" spans="1:7" hidden="1" x14ac:dyDescent="0.25">
      <c r="A1339">
        <v>792</v>
      </c>
      <c r="B1339" t="s">
        <v>1953</v>
      </c>
      <c r="C1339">
        <f>School_Listing[[#This Row],[System Code]]</f>
        <v>792</v>
      </c>
      <c r="D1339">
        <v>2070</v>
      </c>
      <c r="E1339" t="str">
        <f>School_Listing[[#This Row],[System Code]]&amp;School_Listing[[#This Row],[School Code]]</f>
        <v>7922070</v>
      </c>
      <c r="F1339" t="s">
        <v>2100</v>
      </c>
      <c r="G1339">
        <f>School_Listing[[#This Row],[School Code]]</f>
        <v>2070</v>
      </c>
    </row>
    <row r="1340" spans="1:7" hidden="1" x14ac:dyDescent="0.25">
      <c r="A1340">
        <v>792</v>
      </c>
      <c r="B1340" t="s">
        <v>1953</v>
      </c>
      <c r="C1340">
        <f>School_Listing[[#This Row],[System Code]]</f>
        <v>792</v>
      </c>
      <c r="D1340">
        <v>2831</v>
      </c>
      <c r="E1340" t="str">
        <f>School_Listing[[#This Row],[System Code]]&amp;School_Listing[[#This Row],[School Code]]</f>
        <v>7922831</v>
      </c>
      <c r="F1340" t="s">
        <v>2101</v>
      </c>
      <c r="G1340">
        <f>School_Listing[[#This Row],[School Code]]</f>
        <v>2831</v>
      </c>
    </row>
    <row r="1341" spans="1:7" hidden="1" x14ac:dyDescent="0.25">
      <c r="A1341">
        <v>792</v>
      </c>
      <c r="B1341" t="s">
        <v>1953</v>
      </c>
      <c r="C1341">
        <f>School_Listing[[#This Row],[System Code]]</f>
        <v>792</v>
      </c>
      <c r="D1341">
        <v>2090</v>
      </c>
      <c r="E1341" t="str">
        <f>School_Listing[[#This Row],[System Code]]&amp;School_Listing[[#This Row],[School Code]]</f>
        <v>7922090</v>
      </c>
      <c r="F1341" t="s">
        <v>1454</v>
      </c>
      <c r="G1341">
        <f>School_Listing[[#This Row],[School Code]]</f>
        <v>2090</v>
      </c>
    </row>
    <row r="1342" spans="1:7" hidden="1" x14ac:dyDescent="0.25">
      <c r="A1342">
        <v>792</v>
      </c>
      <c r="B1342" t="s">
        <v>1953</v>
      </c>
      <c r="C1342">
        <f>School_Listing[[#This Row],[System Code]]</f>
        <v>792</v>
      </c>
      <c r="D1342">
        <v>2100</v>
      </c>
      <c r="E1342" t="str">
        <f>School_Listing[[#This Row],[System Code]]&amp;School_Listing[[#This Row],[School Code]]</f>
        <v>7922100</v>
      </c>
      <c r="F1342" t="s">
        <v>1455</v>
      </c>
      <c r="G1342">
        <f>School_Listing[[#This Row],[School Code]]</f>
        <v>2100</v>
      </c>
    </row>
    <row r="1343" spans="1:7" hidden="1" x14ac:dyDescent="0.25">
      <c r="A1343">
        <v>792</v>
      </c>
      <c r="B1343" t="s">
        <v>1953</v>
      </c>
      <c r="C1343">
        <f>School_Listing[[#This Row],[System Code]]</f>
        <v>792</v>
      </c>
      <c r="D1343">
        <v>2108</v>
      </c>
      <c r="E1343" t="str">
        <f>School_Listing[[#This Row],[System Code]]&amp;School_Listing[[#This Row],[School Code]]</f>
        <v>7922108</v>
      </c>
      <c r="F1343" t="s">
        <v>1456</v>
      </c>
      <c r="G1343">
        <f>School_Listing[[#This Row],[School Code]]</f>
        <v>2108</v>
      </c>
    </row>
    <row r="1344" spans="1:7" hidden="1" x14ac:dyDescent="0.25">
      <c r="A1344">
        <v>792</v>
      </c>
      <c r="B1344" t="s">
        <v>1953</v>
      </c>
      <c r="C1344">
        <f>School_Listing[[#This Row],[System Code]]</f>
        <v>792</v>
      </c>
      <c r="D1344">
        <v>2049</v>
      </c>
      <c r="E1344" t="str">
        <f>School_Listing[[#This Row],[System Code]]&amp;School_Listing[[#This Row],[School Code]]</f>
        <v>7922049</v>
      </c>
      <c r="F1344" t="s">
        <v>1457</v>
      </c>
      <c r="G1344">
        <f>School_Listing[[#This Row],[School Code]]</f>
        <v>2049</v>
      </c>
    </row>
    <row r="1345" spans="1:7" hidden="1" x14ac:dyDescent="0.25">
      <c r="A1345">
        <v>792</v>
      </c>
      <c r="B1345" t="s">
        <v>1953</v>
      </c>
      <c r="C1345">
        <f>School_Listing[[#This Row],[System Code]]</f>
        <v>792</v>
      </c>
      <c r="D1345">
        <v>8201</v>
      </c>
      <c r="E1345" t="str">
        <f>School_Listing[[#This Row],[System Code]]&amp;School_Listing[[#This Row],[School Code]]</f>
        <v>7928201</v>
      </c>
      <c r="F1345" t="s">
        <v>1458</v>
      </c>
      <c r="G1345">
        <f>School_Listing[[#This Row],[School Code]]</f>
        <v>8201</v>
      </c>
    </row>
    <row r="1346" spans="1:7" hidden="1" x14ac:dyDescent="0.25">
      <c r="A1346">
        <v>792</v>
      </c>
      <c r="B1346" t="s">
        <v>1953</v>
      </c>
      <c r="C1346">
        <f>School_Listing[[#This Row],[System Code]]</f>
        <v>792</v>
      </c>
      <c r="D1346">
        <v>8145</v>
      </c>
      <c r="E1346" t="str">
        <f>School_Listing[[#This Row],[System Code]]&amp;School_Listing[[#This Row],[School Code]]</f>
        <v>7928145</v>
      </c>
      <c r="F1346" t="s">
        <v>1459</v>
      </c>
      <c r="G1346">
        <f>School_Listing[[#This Row],[School Code]]</f>
        <v>8145</v>
      </c>
    </row>
    <row r="1347" spans="1:7" hidden="1" x14ac:dyDescent="0.25">
      <c r="A1347">
        <v>792</v>
      </c>
      <c r="B1347" t="s">
        <v>1953</v>
      </c>
      <c r="C1347">
        <f>School_Listing[[#This Row],[System Code]]</f>
        <v>792</v>
      </c>
      <c r="D1347">
        <v>8265</v>
      </c>
      <c r="E1347" t="str">
        <f>School_Listing[[#This Row],[System Code]]&amp;School_Listing[[#This Row],[School Code]]</f>
        <v>7928265</v>
      </c>
      <c r="F1347" t="s">
        <v>1460</v>
      </c>
      <c r="G1347">
        <f>School_Listing[[#This Row],[School Code]]</f>
        <v>8265</v>
      </c>
    </row>
    <row r="1348" spans="1:7" hidden="1" x14ac:dyDescent="0.25">
      <c r="A1348">
        <v>792</v>
      </c>
      <c r="B1348" t="s">
        <v>1953</v>
      </c>
      <c r="C1348">
        <f>School_Listing[[#This Row],[System Code]]</f>
        <v>792</v>
      </c>
      <c r="D1348">
        <v>8204</v>
      </c>
      <c r="E1348" t="str">
        <f>School_Listing[[#This Row],[System Code]]&amp;School_Listing[[#This Row],[School Code]]</f>
        <v>7928204</v>
      </c>
      <c r="F1348" t="s">
        <v>1461</v>
      </c>
      <c r="G1348">
        <f>School_Listing[[#This Row],[School Code]]</f>
        <v>8204</v>
      </c>
    </row>
    <row r="1349" spans="1:7" hidden="1" x14ac:dyDescent="0.25">
      <c r="A1349">
        <v>792</v>
      </c>
      <c r="B1349" t="s">
        <v>1953</v>
      </c>
      <c r="C1349">
        <f>School_Listing[[#This Row],[System Code]]</f>
        <v>792</v>
      </c>
      <c r="D1349">
        <v>2115</v>
      </c>
      <c r="E1349" t="str">
        <f>School_Listing[[#This Row],[System Code]]&amp;School_Listing[[#This Row],[School Code]]</f>
        <v>7922115</v>
      </c>
      <c r="F1349" t="s">
        <v>1462</v>
      </c>
      <c r="G1349">
        <f>School_Listing[[#This Row],[School Code]]</f>
        <v>2115</v>
      </c>
    </row>
    <row r="1350" spans="1:7" hidden="1" x14ac:dyDescent="0.25">
      <c r="A1350">
        <v>792</v>
      </c>
      <c r="B1350" t="s">
        <v>1953</v>
      </c>
      <c r="C1350">
        <f>School_Listing[[#This Row],[System Code]]</f>
        <v>792</v>
      </c>
      <c r="D1350">
        <v>8185</v>
      </c>
      <c r="E1350" t="str">
        <f>School_Listing[[#This Row],[System Code]]&amp;School_Listing[[#This Row],[School Code]]</f>
        <v>7928185</v>
      </c>
      <c r="F1350" t="s">
        <v>2102</v>
      </c>
      <c r="G1350">
        <f>School_Listing[[#This Row],[School Code]]</f>
        <v>8185</v>
      </c>
    </row>
    <row r="1351" spans="1:7" hidden="1" x14ac:dyDescent="0.25">
      <c r="A1351">
        <v>792</v>
      </c>
      <c r="B1351" t="s">
        <v>1953</v>
      </c>
      <c r="C1351">
        <f>School_Listing[[#This Row],[System Code]]</f>
        <v>792</v>
      </c>
      <c r="D1351">
        <v>8190</v>
      </c>
      <c r="E1351" t="str">
        <f>School_Listing[[#This Row],[System Code]]&amp;School_Listing[[#This Row],[School Code]]</f>
        <v>7928190</v>
      </c>
      <c r="F1351" t="s">
        <v>2103</v>
      </c>
      <c r="G1351">
        <f>School_Listing[[#This Row],[School Code]]</f>
        <v>8190</v>
      </c>
    </row>
    <row r="1352" spans="1:7" hidden="1" x14ac:dyDescent="0.25">
      <c r="A1352">
        <v>792</v>
      </c>
      <c r="B1352" t="s">
        <v>1953</v>
      </c>
      <c r="C1352">
        <f>School_Listing[[#This Row],[System Code]]</f>
        <v>792</v>
      </c>
      <c r="D1352">
        <v>8195</v>
      </c>
      <c r="E1352" t="str">
        <f>School_Listing[[#This Row],[System Code]]&amp;School_Listing[[#This Row],[School Code]]</f>
        <v>7928195</v>
      </c>
      <c r="F1352" t="s">
        <v>2104</v>
      </c>
      <c r="G1352">
        <f>School_Listing[[#This Row],[School Code]]</f>
        <v>8195</v>
      </c>
    </row>
    <row r="1353" spans="1:7" hidden="1" x14ac:dyDescent="0.25">
      <c r="A1353">
        <v>792</v>
      </c>
      <c r="B1353" t="s">
        <v>1953</v>
      </c>
      <c r="C1353">
        <f>School_Listing[[#This Row],[System Code]]</f>
        <v>792</v>
      </c>
      <c r="D1353">
        <v>8360</v>
      </c>
      <c r="E1353" t="str">
        <f>School_Listing[[#This Row],[System Code]]&amp;School_Listing[[#This Row],[School Code]]</f>
        <v>7928360</v>
      </c>
      <c r="F1353" t="s">
        <v>2105</v>
      </c>
      <c r="G1353">
        <f>School_Listing[[#This Row],[School Code]]</f>
        <v>8360</v>
      </c>
    </row>
    <row r="1354" spans="1:7" hidden="1" x14ac:dyDescent="0.25">
      <c r="A1354">
        <v>792</v>
      </c>
      <c r="B1354" t="s">
        <v>1953</v>
      </c>
      <c r="C1354">
        <f>School_Listing[[#This Row],[System Code]]</f>
        <v>792</v>
      </c>
      <c r="D1354">
        <v>8365</v>
      </c>
      <c r="E1354" t="str">
        <f>School_Listing[[#This Row],[System Code]]&amp;School_Listing[[#This Row],[School Code]]</f>
        <v>7928365</v>
      </c>
      <c r="F1354" t="s">
        <v>2106</v>
      </c>
      <c r="G1354">
        <f>School_Listing[[#This Row],[School Code]]</f>
        <v>8365</v>
      </c>
    </row>
    <row r="1355" spans="1:7" hidden="1" x14ac:dyDescent="0.25">
      <c r="A1355">
        <v>792</v>
      </c>
      <c r="B1355" t="s">
        <v>1953</v>
      </c>
      <c r="C1355">
        <f>School_Listing[[#This Row],[System Code]]</f>
        <v>792</v>
      </c>
      <c r="D1355">
        <v>8370</v>
      </c>
      <c r="E1355" t="str">
        <f>School_Listing[[#This Row],[System Code]]&amp;School_Listing[[#This Row],[School Code]]</f>
        <v>7928370</v>
      </c>
      <c r="F1355" t="s">
        <v>2107</v>
      </c>
      <c r="G1355">
        <f>School_Listing[[#This Row],[School Code]]</f>
        <v>8370</v>
      </c>
    </row>
    <row r="1356" spans="1:7" hidden="1" x14ac:dyDescent="0.25">
      <c r="A1356">
        <v>792</v>
      </c>
      <c r="B1356" t="s">
        <v>1953</v>
      </c>
      <c r="C1356">
        <f>School_Listing[[#This Row],[System Code]]</f>
        <v>792</v>
      </c>
      <c r="D1356">
        <v>2117</v>
      </c>
      <c r="E1356" t="str">
        <f>School_Listing[[#This Row],[System Code]]&amp;School_Listing[[#This Row],[School Code]]</f>
        <v>7922117</v>
      </c>
      <c r="F1356" t="s">
        <v>1463</v>
      </c>
      <c r="G1356">
        <f>School_Listing[[#This Row],[School Code]]</f>
        <v>2117</v>
      </c>
    </row>
    <row r="1357" spans="1:7" hidden="1" x14ac:dyDescent="0.25">
      <c r="A1357">
        <v>792</v>
      </c>
      <c r="B1357" t="s">
        <v>1953</v>
      </c>
      <c r="C1357">
        <f>School_Listing[[#This Row],[System Code]]</f>
        <v>792</v>
      </c>
      <c r="D1357">
        <v>2119</v>
      </c>
      <c r="E1357" t="str">
        <f>School_Listing[[#This Row],[System Code]]&amp;School_Listing[[#This Row],[School Code]]</f>
        <v>7922119</v>
      </c>
      <c r="F1357" t="s">
        <v>1464</v>
      </c>
      <c r="G1357">
        <f>School_Listing[[#This Row],[School Code]]</f>
        <v>2119</v>
      </c>
    </row>
    <row r="1358" spans="1:7" hidden="1" x14ac:dyDescent="0.25">
      <c r="A1358">
        <v>792</v>
      </c>
      <c r="B1358" t="s">
        <v>1953</v>
      </c>
      <c r="C1358">
        <f>School_Listing[[#This Row],[System Code]]</f>
        <v>792</v>
      </c>
      <c r="D1358">
        <v>2118</v>
      </c>
      <c r="E1358" t="str">
        <f>School_Listing[[#This Row],[System Code]]&amp;School_Listing[[#This Row],[School Code]]</f>
        <v>7922118</v>
      </c>
      <c r="F1358" t="s">
        <v>1465</v>
      </c>
      <c r="G1358">
        <f>School_Listing[[#This Row],[School Code]]</f>
        <v>2118</v>
      </c>
    </row>
    <row r="1359" spans="1:7" hidden="1" x14ac:dyDescent="0.25">
      <c r="A1359">
        <v>792</v>
      </c>
      <c r="B1359" t="s">
        <v>1953</v>
      </c>
      <c r="C1359">
        <f>School_Listing[[#This Row],[System Code]]</f>
        <v>792</v>
      </c>
      <c r="D1359">
        <v>2126</v>
      </c>
      <c r="E1359" t="str">
        <f>School_Listing[[#This Row],[System Code]]&amp;School_Listing[[#This Row],[School Code]]</f>
        <v>7922126</v>
      </c>
      <c r="F1359" t="s">
        <v>1466</v>
      </c>
      <c r="G1359">
        <f>School_Listing[[#This Row],[School Code]]</f>
        <v>2126</v>
      </c>
    </row>
    <row r="1360" spans="1:7" hidden="1" x14ac:dyDescent="0.25">
      <c r="A1360">
        <v>792</v>
      </c>
      <c r="B1360" t="s">
        <v>1953</v>
      </c>
      <c r="C1360">
        <f>School_Listing[[#This Row],[System Code]]</f>
        <v>792</v>
      </c>
      <c r="D1360">
        <v>2128</v>
      </c>
      <c r="E1360" t="str">
        <f>School_Listing[[#This Row],[System Code]]&amp;School_Listing[[#This Row],[School Code]]</f>
        <v>7922128</v>
      </c>
      <c r="F1360" t="s">
        <v>1467</v>
      </c>
      <c r="G1360">
        <f>School_Listing[[#This Row],[School Code]]</f>
        <v>2128</v>
      </c>
    </row>
    <row r="1361" spans="1:7" hidden="1" x14ac:dyDescent="0.25">
      <c r="A1361">
        <v>792</v>
      </c>
      <c r="B1361" t="s">
        <v>1953</v>
      </c>
      <c r="C1361">
        <f>School_Listing[[#This Row],[System Code]]</f>
        <v>792</v>
      </c>
      <c r="D1361">
        <v>2130</v>
      </c>
      <c r="E1361" t="str">
        <f>School_Listing[[#This Row],[System Code]]&amp;School_Listing[[#This Row],[School Code]]</f>
        <v>7922130</v>
      </c>
      <c r="F1361" t="s">
        <v>1468</v>
      </c>
      <c r="G1361">
        <f>School_Listing[[#This Row],[School Code]]</f>
        <v>2130</v>
      </c>
    </row>
    <row r="1362" spans="1:7" hidden="1" x14ac:dyDescent="0.25">
      <c r="A1362">
        <v>792</v>
      </c>
      <c r="B1362" t="s">
        <v>1953</v>
      </c>
      <c r="C1362">
        <f>School_Listing[[#This Row],[System Code]]</f>
        <v>792</v>
      </c>
      <c r="D1362">
        <v>8325</v>
      </c>
      <c r="E1362" t="str">
        <f>School_Listing[[#This Row],[System Code]]&amp;School_Listing[[#This Row],[School Code]]</f>
        <v>7928325</v>
      </c>
      <c r="F1362" t="s">
        <v>2108</v>
      </c>
      <c r="G1362">
        <f>School_Listing[[#This Row],[School Code]]</f>
        <v>8325</v>
      </c>
    </row>
    <row r="1363" spans="1:7" hidden="1" x14ac:dyDescent="0.25">
      <c r="A1363">
        <v>792</v>
      </c>
      <c r="B1363" t="s">
        <v>1953</v>
      </c>
      <c r="C1363">
        <f>School_Listing[[#This Row],[System Code]]</f>
        <v>792</v>
      </c>
      <c r="D1363">
        <v>2133</v>
      </c>
      <c r="E1363" t="str">
        <f>School_Listing[[#This Row],[System Code]]&amp;School_Listing[[#This Row],[School Code]]</f>
        <v>7922133</v>
      </c>
      <c r="F1363" t="s">
        <v>1469</v>
      </c>
      <c r="G1363">
        <f>School_Listing[[#This Row],[School Code]]</f>
        <v>2133</v>
      </c>
    </row>
    <row r="1364" spans="1:7" hidden="1" x14ac:dyDescent="0.25">
      <c r="A1364">
        <v>792</v>
      </c>
      <c r="B1364" t="s">
        <v>1953</v>
      </c>
      <c r="C1364">
        <f>School_Listing[[#This Row],[System Code]]</f>
        <v>792</v>
      </c>
      <c r="D1364">
        <v>2135</v>
      </c>
      <c r="E1364" t="str">
        <f>School_Listing[[#This Row],[System Code]]&amp;School_Listing[[#This Row],[School Code]]</f>
        <v>7922135</v>
      </c>
      <c r="F1364" t="s">
        <v>1470</v>
      </c>
      <c r="G1364">
        <f>School_Listing[[#This Row],[School Code]]</f>
        <v>2135</v>
      </c>
    </row>
    <row r="1365" spans="1:7" hidden="1" x14ac:dyDescent="0.25">
      <c r="A1365">
        <v>792</v>
      </c>
      <c r="B1365" t="s">
        <v>1953</v>
      </c>
      <c r="C1365">
        <f>School_Listing[[#This Row],[System Code]]</f>
        <v>792</v>
      </c>
      <c r="D1365">
        <v>2145</v>
      </c>
      <c r="E1365" t="str">
        <f>School_Listing[[#This Row],[System Code]]&amp;School_Listing[[#This Row],[School Code]]</f>
        <v>7922145</v>
      </c>
      <c r="F1365" t="s">
        <v>1471</v>
      </c>
      <c r="G1365">
        <f>School_Listing[[#This Row],[School Code]]</f>
        <v>2145</v>
      </c>
    </row>
    <row r="1366" spans="1:7" hidden="1" x14ac:dyDescent="0.25">
      <c r="A1366">
        <v>792</v>
      </c>
      <c r="B1366" t="s">
        <v>1953</v>
      </c>
      <c r="C1366">
        <f>School_Listing[[#This Row],[System Code]]</f>
        <v>792</v>
      </c>
      <c r="D1366">
        <v>67</v>
      </c>
      <c r="E1366" t="str">
        <f>School_Listing[[#This Row],[System Code]]&amp;School_Listing[[#This Row],[School Code]]</f>
        <v>79267</v>
      </c>
      <c r="F1366" t="s">
        <v>2109</v>
      </c>
      <c r="G1366">
        <f>School_Listing[[#This Row],[School Code]]</f>
        <v>67</v>
      </c>
    </row>
    <row r="1367" spans="1:7" hidden="1" x14ac:dyDescent="0.25">
      <c r="A1367">
        <v>792</v>
      </c>
      <c r="B1367" t="s">
        <v>1953</v>
      </c>
      <c r="C1367">
        <f>School_Listing[[#This Row],[System Code]]</f>
        <v>792</v>
      </c>
      <c r="D1367">
        <v>2153</v>
      </c>
      <c r="E1367" t="str">
        <f>School_Listing[[#This Row],[System Code]]&amp;School_Listing[[#This Row],[School Code]]</f>
        <v>7922153</v>
      </c>
      <c r="F1367" t="s">
        <v>1472</v>
      </c>
      <c r="G1367">
        <f>School_Listing[[#This Row],[School Code]]</f>
        <v>2153</v>
      </c>
    </row>
    <row r="1368" spans="1:7" hidden="1" x14ac:dyDescent="0.25">
      <c r="A1368">
        <v>792</v>
      </c>
      <c r="B1368" t="s">
        <v>1953</v>
      </c>
      <c r="C1368">
        <f>School_Listing[[#This Row],[System Code]]</f>
        <v>792</v>
      </c>
      <c r="D1368">
        <v>2155</v>
      </c>
      <c r="E1368" t="str">
        <f>School_Listing[[#This Row],[System Code]]&amp;School_Listing[[#This Row],[School Code]]</f>
        <v>7922155</v>
      </c>
      <c r="F1368" t="s">
        <v>1473</v>
      </c>
      <c r="G1368">
        <f>School_Listing[[#This Row],[School Code]]</f>
        <v>2155</v>
      </c>
    </row>
    <row r="1369" spans="1:7" hidden="1" x14ac:dyDescent="0.25">
      <c r="A1369">
        <v>792</v>
      </c>
      <c r="B1369" t="s">
        <v>1953</v>
      </c>
      <c r="C1369">
        <f>School_Listing[[#This Row],[System Code]]</f>
        <v>792</v>
      </c>
      <c r="D1369">
        <v>2160</v>
      </c>
      <c r="E1369" t="str">
        <f>School_Listing[[#This Row],[System Code]]&amp;School_Listing[[#This Row],[School Code]]</f>
        <v>7922160</v>
      </c>
      <c r="F1369" t="s">
        <v>1474</v>
      </c>
      <c r="G1369">
        <f>School_Listing[[#This Row],[School Code]]</f>
        <v>2160</v>
      </c>
    </row>
    <row r="1370" spans="1:7" hidden="1" x14ac:dyDescent="0.25">
      <c r="A1370">
        <v>792</v>
      </c>
      <c r="B1370" t="s">
        <v>1953</v>
      </c>
      <c r="C1370">
        <f>School_Listing[[#This Row],[System Code]]</f>
        <v>792</v>
      </c>
      <c r="D1370">
        <v>2162</v>
      </c>
      <c r="E1370" t="str">
        <f>School_Listing[[#This Row],[System Code]]&amp;School_Listing[[#This Row],[School Code]]</f>
        <v>7922162</v>
      </c>
      <c r="F1370" t="s">
        <v>1475</v>
      </c>
      <c r="G1370">
        <f>School_Listing[[#This Row],[School Code]]</f>
        <v>2162</v>
      </c>
    </row>
    <row r="1371" spans="1:7" hidden="1" x14ac:dyDescent="0.25">
      <c r="A1371">
        <v>792</v>
      </c>
      <c r="B1371" t="s">
        <v>1953</v>
      </c>
      <c r="C1371">
        <f>School_Listing[[#This Row],[System Code]]</f>
        <v>792</v>
      </c>
      <c r="D1371">
        <v>2165</v>
      </c>
      <c r="E1371" t="str">
        <f>School_Listing[[#This Row],[System Code]]&amp;School_Listing[[#This Row],[School Code]]</f>
        <v>7922165</v>
      </c>
      <c r="F1371" t="s">
        <v>1476</v>
      </c>
      <c r="G1371">
        <f>School_Listing[[#This Row],[School Code]]</f>
        <v>2165</v>
      </c>
    </row>
    <row r="1372" spans="1:7" hidden="1" x14ac:dyDescent="0.25">
      <c r="A1372">
        <v>792</v>
      </c>
      <c r="B1372" t="s">
        <v>1953</v>
      </c>
      <c r="C1372">
        <f>School_Listing[[#This Row],[System Code]]</f>
        <v>792</v>
      </c>
      <c r="D1372">
        <v>80</v>
      </c>
      <c r="E1372" t="str">
        <f>School_Listing[[#This Row],[System Code]]&amp;School_Listing[[#This Row],[School Code]]</f>
        <v>79280</v>
      </c>
      <c r="F1372" t="s">
        <v>1477</v>
      </c>
      <c r="G1372">
        <f>School_Listing[[#This Row],[School Code]]</f>
        <v>80</v>
      </c>
    </row>
    <row r="1373" spans="1:7" hidden="1" x14ac:dyDescent="0.25">
      <c r="A1373">
        <v>792</v>
      </c>
      <c r="B1373" t="s">
        <v>1953</v>
      </c>
      <c r="C1373">
        <f>School_Listing[[#This Row],[System Code]]</f>
        <v>792</v>
      </c>
      <c r="D1373">
        <v>7211</v>
      </c>
      <c r="E1373" t="str">
        <f>School_Listing[[#This Row],[System Code]]&amp;School_Listing[[#This Row],[School Code]]</f>
        <v>7927211</v>
      </c>
      <c r="F1373" t="s">
        <v>2110</v>
      </c>
      <c r="G1373">
        <f>School_Listing[[#This Row],[School Code]]</f>
        <v>7211</v>
      </c>
    </row>
    <row r="1374" spans="1:7" hidden="1" x14ac:dyDescent="0.25">
      <c r="A1374">
        <v>792</v>
      </c>
      <c r="B1374" t="s">
        <v>1953</v>
      </c>
      <c r="C1374">
        <f>School_Listing[[#This Row],[System Code]]</f>
        <v>792</v>
      </c>
      <c r="D1374">
        <v>7213</v>
      </c>
      <c r="E1374" t="str">
        <f>School_Listing[[#This Row],[System Code]]&amp;School_Listing[[#This Row],[School Code]]</f>
        <v>7927213</v>
      </c>
      <c r="F1374" t="s">
        <v>2111</v>
      </c>
      <c r="G1374">
        <f>School_Listing[[#This Row],[School Code]]</f>
        <v>7213</v>
      </c>
    </row>
    <row r="1375" spans="1:7" hidden="1" x14ac:dyDescent="0.25">
      <c r="A1375">
        <v>792</v>
      </c>
      <c r="B1375" t="s">
        <v>1953</v>
      </c>
      <c r="C1375">
        <f>School_Listing[[#This Row],[System Code]]</f>
        <v>792</v>
      </c>
      <c r="D1375">
        <v>2180</v>
      </c>
      <c r="E1375" t="str">
        <f>School_Listing[[#This Row],[System Code]]&amp;School_Listing[[#This Row],[School Code]]</f>
        <v>7922180</v>
      </c>
      <c r="F1375" t="s">
        <v>1478</v>
      </c>
      <c r="G1375">
        <f>School_Listing[[#This Row],[School Code]]</f>
        <v>2180</v>
      </c>
    </row>
    <row r="1376" spans="1:7" hidden="1" x14ac:dyDescent="0.25">
      <c r="A1376">
        <v>792</v>
      </c>
      <c r="B1376" t="s">
        <v>1953</v>
      </c>
      <c r="C1376">
        <f>School_Listing[[#This Row],[System Code]]</f>
        <v>792</v>
      </c>
      <c r="D1376">
        <v>2183</v>
      </c>
      <c r="E1376" t="str">
        <f>School_Listing[[#This Row],[System Code]]&amp;School_Listing[[#This Row],[School Code]]</f>
        <v>7922183</v>
      </c>
      <c r="F1376" t="s">
        <v>1479</v>
      </c>
      <c r="G1376">
        <f>School_Listing[[#This Row],[School Code]]</f>
        <v>2183</v>
      </c>
    </row>
    <row r="1377" spans="1:7" hidden="1" x14ac:dyDescent="0.25">
      <c r="A1377">
        <v>792</v>
      </c>
      <c r="B1377" t="s">
        <v>1953</v>
      </c>
      <c r="C1377">
        <f>School_Listing[[#This Row],[System Code]]</f>
        <v>792</v>
      </c>
      <c r="D1377">
        <v>7202</v>
      </c>
      <c r="E1377" t="str">
        <f>School_Listing[[#This Row],[System Code]]&amp;School_Listing[[#This Row],[School Code]]</f>
        <v>7927202</v>
      </c>
      <c r="F1377" t="s">
        <v>2112</v>
      </c>
      <c r="G1377">
        <f>School_Listing[[#This Row],[School Code]]</f>
        <v>7202</v>
      </c>
    </row>
    <row r="1378" spans="1:7" hidden="1" x14ac:dyDescent="0.25">
      <c r="A1378">
        <v>792</v>
      </c>
      <c r="B1378" t="s">
        <v>1953</v>
      </c>
      <c r="C1378">
        <f>School_Listing[[#This Row],[System Code]]</f>
        <v>792</v>
      </c>
      <c r="D1378">
        <v>2185</v>
      </c>
      <c r="E1378" t="str">
        <f>School_Listing[[#This Row],[System Code]]&amp;School_Listing[[#This Row],[School Code]]</f>
        <v>7922185</v>
      </c>
      <c r="F1378" t="s">
        <v>1480</v>
      </c>
      <c r="G1378">
        <f>School_Listing[[#This Row],[School Code]]</f>
        <v>2185</v>
      </c>
    </row>
    <row r="1379" spans="1:7" hidden="1" x14ac:dyDescent="0.25">
      <c r="A1379">
        <v>792</v>
      </c>
      <c r="B1379" t="s">
        <v>1953</v>
      </c>
      <c r="C1379">
        <f>School_Listing[[#This Row],[System Code]]</f>
        <v>792</v>
      </c>
      <c r="D1379">
        <v>2700</v>
      </c>
      <c r="E1379" t="str">
        <f>School_Listing[[#This Row],[System Code]]&amp;School_Listing[[#This Row],[School Code]]</f>
        <v>7922700</v>
      </c>
      <c r="F1379" t="s">
        <v>1481</v>
      </c>
      <c r="G1379">
        <f>School_Listing[[#This Row],[School Code]]</f>
        <v>2700</v>
      </c>
    </row>
    <row r="1380" spans="1:7" hidden="1" x14ac:dyDescent="0.25">
      <c r="A1380">
        <v>792</v>
      </c>
      <c r="B1380" t="s">
        <v>1953</v>
      </c>
      <c r="C1380">
        <f>School_Listing[[#This Row],[System Code]]</f>
        <v>792</v>
      </c>
      <c r="D1380">
        <v>2210</v>
      </c>
      <c r="E1380" t="str">
        <f>School_Listing[[#This Row],[System Code]]&amp;School_Listing[[#This Row],[School Code]]</f>
        <v>7922210</v>
      </c>
      <c r="F1380" t="s">
        <v>1482</v>
      </c>
      <c r="G1380">
        <f>School_Listing[[#This Row],[School Code]]</f>
        <v>2210</v>
      </c>
    </row>
    <row r="1381" spans="1:7" hidden="1" x14ac:dyDescent="0.25">
      <c r="A1381">
        <v>792</v>
      </c>
      <c r="B1381" t="s">
        <v>1953</v>
      </c>
      <c r="C1381">
        <f>School_Listing[[#This Row],[System Code]]</f>
        <v>792</v>
      </c>
      <c r="D1381">
        <v>2215</v>
      </c>
      <c r="E1381" t="str">
        <f>School_Listing[[#This Row],[System Code]]&amp;School_Listing[[#This Row],[School Code]]</f>
        <v>7922215</v>
      </c>
      <c r="F1381" t="s">
        <v>1483</v>
      </c>
      <c r="G1381">
        <f>School_Listing[[#This Row],[School Code]]</f>
        <v>2215</v>
      </c>
    </row>
    <row r="1382" spans="1:7" hidden="1" x14ac:dyDescent="0.25">
      <c r="A1382">
        <v>792</v>
      </c>
      <c r="B1382" t="s">
        <v>1953</v>
      </c>
      <c r="C1382">
        <f>School_Listing[[#This Row],[System Code]]</f>
        <v>792</v>
      </c>
      <c r="D1382">
        <v>101</v>
      </c>
      <c r="E1382" t="str">
        <f>School_Listing[[#This Row],[System Code]]&amp;School_Listing[[#This Row],[School Code]]</f>
        <v>792101</v>
      </c>
      <c r="F1382" t="s">
        <v>2113</v>
      </c>
      <c r="G1382">
        <f>School_Listing[[#This Row],[School Code]]</f>
        <v>101</v>
      </c>
    </row>
    <row r="1383" spans="1:7" hidden="1" x14ac:dyDescent="0.25">
      <c r="A1383">
        <v>792</v>
      </c>
      <c r="B1383" t="s">
        <v>1953</v>
      </c>
      <c r="C1383">
        <f>School_Listing[[#This Row],[System Code]]</f>
        <v>792</v>
      </c>
      <c r="D1383">
        <v>8155</v>
      </c>
      <c r="E1383" t="str">
        <f>School_Listing[[#This Row],[System Code]]&amp;School_Listing[[#This Row],[School Code]]</f>
        <v>7928155</v>
      </c>
      <c r="F1383" t="s">
        <v>2114</v>
      </c>
      <c r="G1383">
        <f>School_Listing[[#This Row],[School Code]]</f>
        <v>8155</v>
      </c>
    </row>
    <row r="1384" spans="1:7" hidden="1" x14ac:dyDescent="0.25">
      <c r="A1384">
        <v>792</v>
      </c>
      <c r="B1384" t="s">
        <v>1953</v>
      </c>
      <c r="C1384">
        <f>School_Listing[[#This Row],[System Code]]</f>
        <v>792</v>
      </c>
      <c r="D1384">
        <v>8375</v>
      </c>
      <c r="E1384" t="str">
        <f>School_Listing[[#This Row],[System Code]]&amp;School_Listing[[#This Row],[School Code]]</f>
        <v>7928375</v>
      </c>
      <c r="F1384" t="s">
        <v>2115</v>
      </c>
      <c r="G1384">
        <f>School_Listing[[#This Row],[School Code]]</f>
        <v>8375</v>
      </c>
    </row>
    <row r="1385" spans="1:7" hidden="1" x14ac:dyDescent="0.25">
      <c r="A1385">
        <v>792</v>
      </c>
      <c r="B1385" t="s">
        <v>1953</v>
      </c>
      <c r="C1385">
        <f>School_Listing[[#This Row],[System Code]]</f>
        <v>792</v>
      </c>
      <c r="D1385">
        <v>8355</v>
      </c>
      <c r="E1385" t="str">
        <f>School_Listing[[#This Row],[System Code]]&amp;School_Listing[[#This Row],[School Code]]</f>
        <v>7928355</v>
      </c>
      <c r="F1385" t="s">
        <v>2116</v>
      </c>
      <c r="G1385">
        <f>School_Listing[[#This Row],[School Code]]</f>
        <v>8355</v>
      </c>
    </row>
    <row r="1386" spans="1:7" hidden="1" x14ac:dyDescent="0.25">
      <c r="A1386">
        <v>792</v>
      </c>
      <c r="B1386" t="s">
        <v>1953</v>
      </c>
      <c r="C1386">
        <f>School_Listing[[#This Row],[System Code]]</f>
        <v>792</v>
      </c>
      <c r="D1386">
        <v>8234</v>
      </c>
      <c r="E1386" t="str">
        <f>School_Listing[[#This Row],[System Code]]&amp;School_Listing[[#This Row],[School Code]]</f>
        <v>7928234</v>
      </c>
      <c r="F1386" t="s">
        <v>2117</v>
      </c>
      <c r="G1386">
        <f>School_Listing[[#This Row],[School Code]]</f>
        <v>8234</v>
      </c>
    </row>
    <row r="1387" spans="1:7" hidden="1" x14ac:dyDescent="0.25">
      <c r="A1387">
        <v>792</v>
      </c>
      <c r="B1387" t="s">
        <v>1953</v>
      </c>
      <c r="C1387">
        <f>School_Listing[[#This Row],[System Code]]</f>
        <v>792</v>
      </c>
      <c r="D1387">
        <v>2230</v>
      </c>
      <c r="E1387" t="str">
        <f>School_Listing[[#This Row],[System Code]]&amp;School_Listing[[#This Row],[School Code]]</f>
        <v>7922230</v>
      </c>
      <c r="F1387" t="s">
        <v>1484</v>
      </c>
      <c r="G1387">
        <f>School_Listing[[#This Row],[School Code]]</f>
        <v>2230</v>
      </c>
    </row>
    <row r="1388" spans="1:7" hidden="1" x14ac:dyDescent="0.25">
      <c r="A1388">
        <v>792</v>
      </c>
      <c r="B1388" t="s">
        <v>1953</v>
      </c>
      <c r="C1388">
        <f>School_Listing[[#This Row],[System Code]]</f>
        <v>792</v>
      </c>
      <c r="D1388">
        <v>2245</v>
      </c>
      <c r="E1388" t="str">
        <f>School_Listing[[#This Row],[System Code]]&amp;School_Listing[[#This Row],[School Code]]</f>
        <v>7922245</v>
      </c>
      <c r="F1388" t="s">
        <v>2118</v>
      </c>
      <c r="G1388">
        <f>School_Listing[[#This Row],[School Code]]</f>
        <v>2245</v>
      </c>
    </row>
    <row r="1389" spans="1:7" hidden="1" x14ac:dyDescent="0.25">
      <c r="A1389">
        <v>792</v>
      </c>
      <c r="B1389" t="s">
        <v>1953</v>
      </c>
      <c r="C1389">
        <f>School_Listing[[#This Row],[System Code]]</f>
        <v>792</v>
      </c>
      <c r="D1389">
        <v>102</v>
      </c>
      <c r="E1389" t="str">
        <f>School_Listing[[#This Row],[System Code]]&amp;School_Listing[[#This Row],[School Code]]</f>
        <v>792102</v>
      </c>
      <c r="F1389" t="s">
        <v>2119</v>
      </c>
      <c r="G1389">
        <f>School_Listing[[#This Row],[School Code]]</f>
        <v>102</v>
      </c>
    </row>
    <row r="1390" spans="1:7" hidden="1" x14ac:dyDescent="0.25">
      <c r="A1390">
        <v>792</v>
      </c>
      <c r="B1390" t="s">
        <v>1953</v>
      </c>
      <c r="C1390">
        <f>School_Listing[[#This Row],[System Code]]</f>
        <v>792</v>
      </c>
      <c r="D1390">
        <v>2255</v>
      </c>
      <c r="E1390" t="str">
        <f>School_Listing[[#This Row],[System Code]]&amp;School_Listing[[#This Row],[School Code]]</f>
        <v>7922255</v>
      </c>
      <c r="F1390" t="s">
        <v>1485</v>
      </c>
      <c r="G1390">
        <f>School_Listing[[#This Row],[School Code]]</f>
        <v>2255</v>
      </c>
    </row>
    <row r="1391" spans="1:7" hidden="1" x14ac:dyDescent="0.25">
      <c r="A1391">
        <v>792</v>
      </c>
      <c r="B1391" t="s">
        <v>1953</v>
      </c>
      <c r="C1391">
        <f>School_Listing[[#This Row],[System Code]]</f>
        <v>792</v>
      </c>
      <c r="D1391">
        <v>2258</v>
      </c>
      <c r="E1391" t="str">
        <f>School_Listing[[#This Row],[System Code]]&amp;School_Listing[[#This Row],[School Code]]</f>
        <v>7922258</v>
      </c>
      <c r="F1391" t="s">
        <v>1486</v>
      </c>
      <c r="G1391">
        <f>School_Listing[[#This Row],[School Code]]</f>
        <v>2258</v>
      </c>
    </row>
    <row r="1392" spans="1:7" hidden="1" x14ac:dyDescent="0.25">
      <c r="A1392">
        <v>792</v>
      </c>
      <c r="B1392" t="s">
        <v>1953</v>
      </c>
      <c r="C1392">
        <f>School_Listing[[#This Row],[System Code]]</f>
        <v>792</v>
      </c>
      <c r="D1392">
        <v>105</v>
      </c>
      <c r="E1392" t="str">
        <f>School_Listing[[#This Row],[System Code]]&amp;School_Listing[[#This Row],[School Code]]</f>
        <v>792105</v>
      </c>
      <c r="F1392" t="s">
        <v>1487</v>
      </c>
      <c r="G1392">
        <f>School_Listing[[#This Row],[School Code]]</f>
        <v>105</v>
      </c>
    </row>
    <row r="1393" spans="1:7" hidden="1" x14ac:dyDescent="0.25">
      <c r="A1393">
        <v>792</v>
      </c>
      <c r="B1393" t="s">
        <v>1953</v>
      </c>
      <c r="C1393">
        <f>School_Listing[[#This Row],[System Code]]</f>
        <v>792</v>
      </c>
      <c r="D1393">
        <v>110</v>
      </c>
      <c r="E1393" t="str">
        <f>School_Listing[[#This Row],[System Code]]&amp;School_Listing[[#This Row],[School Code]]</f>
        <v>792110</v>
      </c>
      <c r="F1393" t="s">
        <v>1488</v>
      </c>
      <c r="G1393">
        <f>School_Listing[[#This Row],[School Code]]</f>
        <v>110</v>
      </c>
    </row>
    <row r="1394" spans="1:7" hidden="1" x14ac:dyDescent="0.25">
      <c r="A1394">
        <v>792</v>
      </c>
      <c r="B1394" t="s">
        <v>1953</v>
      </c>
      <c r="C1394">
        <f>School_Listing[[#This Row],[System Code]]</f>
        <v>792</v>
      </c>
      <c r="D1394">
        <v>107</v>
      </c>
      <c r="E1394" t="str">
        <f>School_Listing[[#This Row],[System Code]]&amp;School_Listing[[#This Row],[School Code]]</f>
        <v>792107</v>
      </c>
      <c r="F1394" t="s">
        <v>1489</v>
      </c>
      <c r="G1394">
        <f>School_Listing[[#This Row],[School Code]]</f>
        <v>107</v>
      </c>
    </row>
    <row r="1395" spans="1:7" hidden="1" x14ac:dyDescent="0.25">
      <c r="A1395">
        <v>792</v>
      </c>
      <c r="B1395" t="s">
        <v>1953</v>
      </c>
      <c r="C1395">
        <f>School_Listing[[#This Row],[System Code]]</f>
        <v>792</v>
      </c>
      <c r="D1395">
        <v>2259</v>
      </c>
      <c r="E1395" t="str">
        <f>School_Listing[[#This Row],[System Code]]&amp;School_Listing[[#This Row],[School Code]]</f>
        <v>7922259</v>
      </c>
      <c r="F1395" t="s">
        <v>1490</v>
      </c>
      <c r="G1395">
        <f>School_Listing[[#This Row],[School Code]]</f>
        <v>2259</v>
      </c>
    </row>
    <row r="1396" spans="1:7" hidden="1" x14ac:dyDescent="0.25">
      <c r="A1396">
        <v>792</v>
      </c>
      <c r="B1396" t="s">
        <v>1953</v>
      </c>
      <c r="C1396">
        <f>School_Listing[[#This Row],[System Code]]</f>
        <v>792</v>
      </c>
      <c r="D1396">
        <v>2285</v>
      </c>
      <c r="E1396" t="str">
        <f>School_Listing[[#This Row],[System Code]]&amp;School_Listing[[#This Row],[School Code]]</f>
        <v>7922285</v>
      </c>
      <c r="F1396" t="s">
        <v>1491</v>
      </c>
      <c r="G1396">
        <f>School_Listing[[#This Row],[School Code]]</f>
        <v>2285</v>
      </c>
    </row>
    <row r="1397" spans="1:7" hidden="1" x14ac:dyDescent="0.25">
      <c r="A1397">
        <v>792</v>
      </c>
      <c r="B1397" t="s">
        <v>1953</v>
      </c>
      <c r="C1397">
        <f>School_Listing[[#This Row],[System Code]]</f>
        <v>792</v>
      </c>
      <c r="D1397">
        <v>2835</v>
      </c>
      <c r="E1397" t="str">
        <f>School_Listing[[#This Row],[System Code]]&amp;School_Listing[[#This Row],[School Code]]</f>
        <v>7922835</v>
      </c>
      <c r="F1397" t="s">
        <v>1492</v>
      </c>
      <c r="G1397">
        <f>School_Listing[[#This Row],[School Code]]</f>
        <v>2835</v>
      </c>
    </row>
    <row r="1398" spans="1:7" hidden="1" x14ac:dyDescent="0.25">
      <c r="A1398">
        <v>792</v>
      </c>
      <c r="B1398" t="s">
        <v>1953</v>
      </c>
      <c r="C1398">
        <f>School_Listing[[#This Row],[System Code]]</f>
        <v>792</v>
      </c>
      <c r="D1398">
        <v>8280</v>
      </c>
      <c r="E1398" t="str">
        <f>School_Listing[[#This Row],[System Code]]&amp;School_Listing[[#This Row],[School Code]]</f>
        <v>7928280</v>
      </c>
      <c r="F1398" t="s">
        <v>1493</v>
      </c>
      <c r="G1398">
        <f>School_Listing[[#This Row],[School Code]]</f>
        <v>8280</v>
      </c>
    </row>
    <row r="1399" spans="1:7" hidden="1" x14ac:dyDescent="0.25">
      <c r="A1399">
        <v>792</v>
      </c>
      <c r="B1399" t="s">
        <v>1953</v>
      </c>
      <c r="C1399">
        <f>School_Listing[[#This Row],[System Code]]</f>
        <v>792</v>
      </c>
      <c r="D1399">
        <v>2317</v>
      </c>
      <c r="E1399" t="str">
        <f>School_Listing[[#This Row],[System Code]]&amp;School_Listing[[#This Row],[School Code]]</f>
        <v>7922317</v>
      </c>
      <c r="F1399" t="s">
        <v>1494</v>
      </c>
      <c r="G1399">
        <f>School_Listing[[#This Row],[School Code]]</f>
        <v>2317</v>
      </c>
    </row>
    <row r="1400" spans="1:7" hidden="1" x14ac:dyDescent="0.25">
      <c r="A1400">
        <v>792</v>
      </c>
      <c r="B1400" t="s">
        <v>1953</v>
      </c>
      <c r="C1400">
        <f>School_Listing[[#This Row],[System Code]]</f>
        <v>792</v>
      </c>
      <c r="D1400">
        <v>2311</v>
      </c>
      <c r="E1400" t="str">
        <f>School_Listing[[#This Row],[System Code]]&amp;School_Listing[[#This Row],[School Code]]</f>
        <v>7922311</v>
      </c>
      <c r="F1400" t="s">
        <v>2120</v>
      </c>
      <c r="G1400">
        <f>School_Listing[[#This Row],[School Code]]</f>
        <v>2311</v>
      </c>
    </row>
    <row r="1401" spans="1:7" hidden="1" x14ac:dyDescent="0.25">
      <c r="A1401">
        <v>792</v>
      </c>
      <c r="B1401" t="s">
        <v>1953</v>
      </c>
      <c r="C1401">
        <f>School_Listing[[#This Row],[System Code]]</f>
        <v>792</v>
      </c>
      <c r="D1401">
        <v>2325</v>
      </c>
      <c r="E1401" t="str">
        <f>School_Listing[[#This Row],[System Code]]&amp;School_Listing[[#This Row],[School Code]]</f>
        <v>7922325</v>
      </c>
      <c r="F1401" t="s">
        <v>1495</v>
      </c>
      <c r="G1401">
        <f>School_Listing[[#This Row],[School Code]]</f>
        <v>2325</v>
      </c>
    </row>
    <row r="1402" spans="1:7" hidden="1" x14ac:dyDescent="0.25">
      <c r="A1402">
        <v>792</v>
      </c>
      <c r="B1402" t="s">
        <v>1953</v>
      </c>
      <c r="C1402">
        <f>School_Listing[[#This Row],[System Code]]</f>
        <v>792</v>
      </c>
      <c r="D1402">
        <v>2330</v>
      </c>
      <c r="E1402" t="str">
        <f>School_Listing[[#This Row],[System Code]]&amp;School_Listing[[#This Row],[School Code]]</f>
        <v>7922330</v>
      </c>
      <c r="F1402" t="s">
        <v>1496</v>
      </c>
      <c r="G1402">
        <f>School_Listing[[#This Row],[School Code]]</f>
        <v>2330</v>
      </c>
    </row>
    <row r="1403" spans="1:7" hidden="1" x14ac:dyDescent="0.25">
      <c r="A1403">
        <v>792</v>
      </c>
      <c r="B1403" t="s">
        <v>1953</v>
      </c>
      <c r="C1403">
        <f>School_Listing[[#This Row],[System Code]]</f>
        <v>792</v>
      </c>
      <c r="D1403">
        <v>2331</v>
      </c>
      <c r="E1403" t="str">
        <f>School_Listing[[#This Row],[System Code]]&amp;School_Listing[[#This Row],[School Code]]</f>
        <v>7922331</v>
      </c>
      <c r="F1403" t="s">
        <v>1497</v>
      </c>
      <c r="G1403">
        <f>School_Listing[[#This Row],[School Code]]</f>
        <v>2331</v>
      </c>
    </row>
    <row r="1404" spans="1:7" hidden="1" x14ac:dyDescent="0.25">
      <c r="A1404">
        <v>792</v>
      </c>
      <c r="B1404" t="s">
        <v>1953</v>
      </c>
      <c r="C1404">
        <f>School_Listing[[#This Row],[System Code]]</f>
        <v>792</v>
      </c>
      <c r="D1404">
        <v>2333</v>
      </c>
      <c r="E1404" t="str">
        <f>School_Listing[[#This Row],[System Code]]&amp;School_Listing[[#This Row],[School Code]]</f>
        <v>7922333</v>
      </c>
      <c r="F1404" t="s">
        <v>1498</v>
      </c>
      <c r="G1404">
        <f>School_Listing[[#This Row],[School Code]]</f>
        <v>2333</v>
      </c>
    </row>
    <row r="1405" spans="1:7" hidden="1" x14ac:dyDescent="0.25">
      <c r="A1405">
        <v>792</v>
      </c>
      <c r="B1405" t="s">
        <v>1953</v>
      </c>
      <c r="C1405">
        <f>School_Listing[[#This Row],[System Code]]</f>
        <v>792</v>
      </c>
      <c r="D1405">
        <v>108</v>
      </c>
      <c r="E1405" t="str">
        <f>School_Listing[[#This Row],[System Code]]&amp;School_Listing[[#This Row],[School Code]]</f>
        <v>792108</v>
      </c>
      <c r="F1405" t="s">
        <v>1499</v>
      </c>
      <c r="G1405">
        <f>School_Listing[[#This Row],[School Code]]</f>
        <v>108</v>
      </c>
    </row>
    <row r="1406" spans="1:7" hidden="1" x14ac:dyDescent="0.25">
      <c r="A1406">
        <v>792</v>
      </c>
      <c r="B1406" t="s">
        <v>1953</v>
      </c>
      <c r="C1406">
        <f>School_Listing[[#This Row],[System Code]]</f>
        <v>792</v>
      </c>
      <c r="D1406">
        <v>200</v>
      </c>
      <c r="E1406" t="str">
        <f>School_Listing[[#This Row],[System Code]]&amp;School_Listing[[#This Row],[School Code]]</f>
        <v>792200</v>
      </c>
      <c r="F1406" t="s">
        <v>1500</v>
      </c>
      <c r="G1406">
        <f>School_Listing[[#This Row],[School Code]]</f>
        <v>200</v>
      </c>
    </row>
    <row r="1407" spans="1:7" hidden="1" x14ac:dyDescent="0.25">
      <c r="A1407">
        <v>792</v>
      </c>
      <c r="B1407" t="s">
        <v>1953</v>
      </c>
      <c r="C1407">
        <f>School_Listing[[#This Row],[System Code]]</f>
        <v>792</v>
      </c>
      <c r="D1407">
        <v>2338</v>
      </c>
      <c r="E1407" t="str">
        <f>School_Listing[[#This Row],[System Code]]&amp;School_Listing[[#This Row],[School Code]]</f>
        <v>7922338</v>
      </c>
      <c r="F1407" t="s">
        <v>1501</v>
      </c>
      <c r="G1407">
        <f>School_Listing[[#This Row],[School Code]]</f>
        <v>2338</v>
      </c>
    </row>
    <row r="1408" spans="1:7" hidden="1" x14ac:dyDescent="0.25">
      <c r="A1408">
        <v>792</v>
      </c>
      <c r="B1408" t="s">
        <v>1953</v>
      </c>
      <c r="C1408">
        <f>School_Listing[[#This Row],[System Code]]</f>
        <v>792</v>
      </c>
      <c r="D1408">
        <v>2343</v>
      </c>
      <c r="E1408" t="str">
        <f>School_Listing[[#This Row],[System Code]]&amp;School_Listing[[#This Row],[School Code]]</f>
        <v>7922343</v>
      </c>
      <c r="F1408" t="s">
        <v>1502</v>
      </c>
      <c r="G1408">
        <f>School_Listing[[#This Row],[School Code]]</f>
        <v>2343</v>
      </c>
    </row>
    <row r="1409" spans="1:7" hidden="1" x14ac:dyDescent="0.25">
      <c r="A1409">
        <v>792</v>
      </c>
      <c r="B1409" t="s">
        <v>1953</v>
      </c>
      <c r="C1409">
        <f>School_Listing[[#This Row],[System Code]]</f>
        <v>792</v>
      </c>
      <c r="D1409">
        <v>7203</v>
      </c>
      <c r="E1409" t="str">
        <f>School_Listing[[#This Row],[System Code]]&amp;School_Listing[[#This Row],[School Code]]</f>
        <v>7927203</v>
      </c>
      <c r="F1409" t="s">
        <v>2121</v>
      </c>
      <c r="G1409">
        <f>School_Listing[[#This Row],[School Code]]</f>
        <v>7203</v>
      </c>
    </row>
    <row r="1410" spans="1:7" hidden="1" x14ac:dyDescent="0.25">
      <c r="A1410">
        <v>792</v>
      </c>
      <c r="B1410" t="s">
        <v>1953</v>
      </c>
      <c r="C1410">
        <f>School_Listing[[#This Row],[System Code]]</f>
        <v>792</v>
      </c>
      <c r="D1410">
        <v>7204</v>
      </c>
      <c r="E1410" t="str">
        <f>School_Listing[[#This Row],[System Code]]&amp;School_Listing[[#This Row],[School Code]]</f>
        <v>7927204</v>
      </c>
      <c r="F1410" t="s">
        <v>2122</v>
      </c>
      <c r="G1410">
        <f>School_Listing[[#This Row],[School Code]]</f>
        <v>7204</v>
      </c>
    </row>
    <row r="1411" spans="1:7" hidden="1" x14ac:dyDescent="0.25">
      <c r="A1411">
        <v>792</v>
      </c>
      <c r="B1411" t="s">
        <v>1953</v>
      </c>
      <c r="C1411">
        <f>School_Listing[[#This Row],[System Code]]</f>
        <v>792</v>
      </c>
      <c r="D1411">
        <v>2353</v>
      </c>
      <c r="E1411" t="str">
        <f>School_Listing[[#This Row],[System Code]]&amp;School_Listing[[#This Row],[School Code]]</f>
        <v>7922353</v>
      </c>
      <c r="F1411" t="s">
        <v>1503</v>
      </c>
      <c r="G1411">
        <f>School_Listing[[#This Row],[School Code]]</f>
        <v>2353</v>
      </c>
    </row>
    <row r="1412" spans="1:7" hidden="1" x14ac:dyDescent="0.25">
      <c r="A1412">
        <v>792</v>
      </c>
      <c r="B1412" t="s">
        <v>1953</v>
      </c>
      <c r="C1412">
        <f>School_Listing[[#This Row],[System Code]]</f>
        <v>792</v>
      </c>
      <c r="D1412">
        <v>2355</v>
      </c>
      <c r="E1412" t="str">
        <f>School_Listing[[#This Row],[System Code]]&amp;School_Listing[[#This Row],[School Code]]</f>
        <v>7922355</v>
      </c>
      <c r="F1412" t="s">
        <v>1504</v>
      </c>
      <c r="G1412">
        <f>School_Listing[[#This Row],[School Code]]</f>
        <v>2355</v>
      </c>
    </row>
    <row r="1413" spans="1:7" hidden="1" x14ac:dyDescent="0.25">
      <c r="A1413">
        <v>792</v>
      </c>
      <c r="B1413" t="s">
        <v>1953</v>
      </c>
      <c r="C1413">
        <f>School_Listing[[#This Row],[System Code]]</f>
        <v>792</v>
      </c>
      <c r="D1413">
        <v>2362</v>
      </c>
      <c r="E1413" t="str">
        <f>School_Listing[[#This Row],[System Code]]&amp;School_Listing[[#This Row],[School Code]]</f>
        <v>7922362</v>
      </c>
      <c r="F1413" t="s">
        <v>1505</v>
      </c>
      <c r="G1413">
        <f>School_Listing[[#This Row],[School Code]]</f>
        <v>2362</v>
      </c>
    </row>
    <row r="1414" spans="1:7" hidden="1" x14ac:dyDescent="0.25">
      <c r="A1414">
        <v>792</v>
      </c>
      <c r="B1414" t="s">
        <v>1953</v>
      </c>
      <c r="C1414">
        <f>School_Listing[[#This Row],[System Code]]</f>
        <v>792</v>
      </c>
      <c r="D1414">
        <v>2360</v>
      </c>
      <c r="E1414" t="str">
        <f>School_Listing[[#This Row],[System Code]]&amp;School_Listing[[#This Row],[School Code]]</f>
        <v>7922360</v>
      </c>
      <c r="F1414" t="s">
        <v>1506</v>
      </c>
      <c r="G1414">
        <f>School_Listing[[#This Row],[School Code]]</f>
        <v>2360</v>
      </c>
    </row>
    <row r="1415" spans="1:7" hidden="1" x14ac:dyDescent="0.25">
      <c r="A1415">
        <v>792</v>
      </c>
      <c r="B1415" t="s">
        <v>1953</v>
      </c>
      <c r="C1415">
        <f>School_Listing[[#This Row],[System Code]]</f>
        <v>792</v>
      </c>
      <c r="D1415">
        <v>7205</v>
      </c>
      <c r="E1415" t="str">
        <f>School_Listing[[#This Row],[System Code]]&amp;School_Listing[[#This Row],[School Code]]</f>
        <v>7927205</v>
      </c>
      <c r="F1415" t="s">
        <v>2123</v>
      </c>
      <c r="G1415">
        <f>School_Listing[[#This Row],[School Code]]</f>
        <v>7205</v>
      </c>
    </row>
    <row r="1416" spans="1:7" hidden="1" x14ac:dyDescent="0.25">
      <c r="A1416">
        <v>792</v>
      </c>
      <c r="B1416" t="s">
        <v>1953</v>
      </c>
      <c r="C1416">
        <f>School_Listing[[#This Row],[System Code]]</f>
        <v>792</v>
      </c>
      <c r="D1416">
        <v>8175</v>
      </c>
      <c r="E1416" t="str">
        <f>School_Listing[[#This Row],[System Code]]&amp;School_Listing[[#This Row],[School Code]]</f>
        <v>7928175</v>
      </c>
      <c r="F1416" t="s">
        <v>2124</v>
      </c>
      <c r="G1416">
        <f>School_Listing[[#This Row],[School Code]]</f>
        <v>8175</v>
      </c>
    </row>
    <row r="1417" spans="1:7" hidden="1" x14ac:dyDescent="0.25">
      <c r="A1417">
        <v>792</v>
      </c>
      <c r="B1417" t="s">
        <v>1953</v>
      </c>
      <c r="C1417">
        <f>School_Listing[[#This Row],[System Code]]</f>
        <v>792</v>
      </c>
      <c r="D1417">
        <v>2116</v>
      </c>
      <c r="E1417" t="str">
        <f>School_Listing[[#This Row],[System Code]]&amp;School_Listing[[#This Row],[School Code]]</f>
        <v>7922116</v>
      </c>
      <c r="F1417" t="s">
        <v>1507</v>
      </c>
      <c r="G1417">
        <f>School_Listing[[#This Row],[School Code]]</f>
        <v>2116</v>
      </c>
    </row>
    <row r="1418" spans="1:7" hidden="1" x14ac:dyDescent="0.25">
      <c r="A1418">
        <v>792</v>
      </c>
      <c r="B1418" t="s">
        <v>1953</v>
      </c>
      <c r="C1418">
        <f>School_Listing[[#This Row],[System Code]]</f>
        <v>792</v>
      </c>
      <c r="D1418">
        <v>2007</v>
      </c>
      <c r="E1418" t="str">
        <f>School_Listing[[#This Row],[System Code]]&amp;School_Listing[[#This Row],[School Code]]</f>
        <v>7922007</v>
      </c>
      <c r="F1418" t="s">
        <v>1508</v>
      </c>
      <c r="G1418">
        <f>School_Listing[[#This Row],[School Code]]</f>
        <v>2007</v>
      </c>
    </row>
    <row r="1419" spans="1:7" hidden="1" x14ac:dyDescent="0.25">
      <c r="A1419">
        <v>792</v>
      </c>
      <c r="B1419" t="s">
        <v>1953</v>
      </c>
      <c r="C1419">
        <f>School_Listing[[#This Row],[System Code]]</f>
        <v>792</v>
      </c>
      <c r="D1419">
        <v>2368</v>
      </c>
      <c r="E1419" t="str">
        <f>School_Listing[[#This Row],[System Code]]&amp;School_Listing[[#This Row],[School Code]]</f>
        <v>7922368</v>
      </c>
      <c r="F1419" t="s">
        <v>1509</v>
      </c>
      <c r="G1419">
        <f>School_Listing[[#This Row],[School Code]]</f>
        <v>2368</v>
      </c>
    </row>
    <row r="1420" spans="1:7" hidden="1" x14ac:dyDescent="0.25">
      <c r="A1420">
        <v>792</v>
      </c>
      <c r="B1420" t="s">
        <v>1953</v>
      </c>
      <c r="C1420">
        <f>School_Listing[[#This Row],[System Code]]</f>
        <v>792</v>
      </c>
      <c r="D1420">
        <v>7206</v>
      </c>
      <c r="E1420" t="str">
        <f>School_Listing[[#This Row],[System Code]]&amp;School_Listing[[#This Row],[School Code]]</f>
        <v>7927206</v>
      </c>
      <c r="F1420" t="s">
        <v>2125</v>
      </c>
      <c r="G1420">
        <f>School_Listing[[#This Row],[School Code]]</f>
        <v>7206</v>
      </c>
    </row>
    <row r="1421" spans="1:7" hidden="1" x14ac:dyDescent="0.25">
      <c r="A1421">
        <v>792</v>
      </c>
      <c r="B1421" t="s">
        <v>1953</v>
      </c>
      <c r="C1421">
        <f>School_Listing[[#This Row],[System Code]]</f>
        <v>792</v>
      </c>
      <c r="D1421">
        <v>2377</v>
      </c>
      <c r="E1421" t="str">
        <f>School_Listing[[#This Row],[System Code]]&amp;School_Listing[[#This Row],[School Code]]</f>
        <v>7922377</v>
      </c>
      <c r="F1421" t="s">
        <v>2126</v>
      </c>
      <c r="G1421">
        <f>School_Listing[[#This Row],[School Code]]</f>
        <v>2377</v>
      </c>
    </row>
    <row r="1422" spans="1:7" hidden="1" x14ac:dyDescent="0.25">
      <c r="A1422">
        <v>792</v>
      </c>
      <c r="B1422" t="s">
        <v>1953</v>
      </c>
      <c r="C1422">
        <f>School_Listing[[#This Row],[System Code]]</f>
        <v>792</v>
      </c>
      <c r="D1422">
        <v>2370</v>
      </c>
      <c r="E1422" t="str">
        <f>School_Listing[[#This Row],[System Code]]&amp;School_Listing[[#This Row],[School Code]]</f>
        <v>7922370</v>
      </c>
      <c r="F1422" t="s">
        <v>1510</v>
      </c>
      <c r="G1422">
        <f>School_Listing[[#This Row],[School Code]]</f>
        <v>2370</v>
      </c>
    </row>
    <row r="1423" spans="1:7" hidden="1" x14ac:dyDescent="0.25">
      <c r="A1423">
        <v>792</v>
      </c>
      <c r="B1423" t="s">
        <v>1953</v>
      </c>
      <c r="C1423">
        <f>School_Listing[[#This Row],[System Code]]</f>
        <v>792</v>
      </c>
      <c r="D1423">
        <v>2375</v>
      </c>
      <c r="E1423" t="str">
        <f>School_Listing[[#This Row],[System Code]]&amp;School_Listing[[#This Row],[School Code]]</f>
        <v>7922375</v>
      </c>
      <c r="F1423" t="s">
        <v>1511</v>
      </c>
      <c r="G1423">
        <f>School_Listing[[#This Row],[School Code]]</f>
        <v>2375</v>
      </c>
    </row>
    <row r="1424" spans="1:7" hidden="1" x14ac:dyDescent="0.25">
      <c r="A1424">
        <v>792</v>
      </c>
      <c r="B1424" t="s">
        <v>1953</v>
      </c>
      <c r="C1424">
        <f>School_Listing[[#This Row],[System Code]]</f>
        <v>792</v>
      </c>
      <c r="D1424">
        <v>2373</v>
      </c>
      <c r="E1424" t="str">
        <f>School_Listing[[#This Row],[System Code]]&amp;School_Listing[[#This Row],[School Code]]</f>
        <v>7922373</v>
      </c>
      <c r="F1424" t="s">
        <v>1512</v>
      </c>
      <c r="G1424">
        <f>School_Listing[[#This Row],[School Code]]</f>
        <v>2373</v>
      </c>
    </row>
    <row r="1425" spans="1:7" hidden="1" x14ac:dyDescent="0.25">
      <c r="A1425">
        <v>792</v>
      </c>
      <c r="B1425" t="s">
        <v>1953</v>
      </c>
      <c r="C1425">
        <f>School_Listing[[#This Row],[System Code]]</f>
        <v>792</v>
      </c>
      <c r="D1425">
        <v>8258</v>
      </c>
      <c r="E1425" t="str">
        <f>School_Listing[[#This Row],[System Code]]&amp;School_Listing[[#This Row],[School Code]]</f>
        <v>7928258</v>
      </c>
      <c r="F1425" t="s">
        <v>2127</v>
      </c>
      <c r="G1425">
        <f>School_Listing[[#This Row],[School Code]]</f>
        <v>8258</v>
      </c>
    </row>
    <row r="1426" spans="1:7" hidden="1" x14ac:dyDescent="0.25">
      <c r="A1426">
        <v>792</v>
      </c>
      <c r="B1426" t="s">
        <v>1953</v>
      </c>
      <c r="C1426">
        <f>School_Listing[[#This Row],[System Code]]</f>
        <v>792</v>
      </c>
      <c r="D1426">
        <v>8262</v>
      </c>
      <c r="E1426" t="str">
        <f>School_Listing[[#This Row],[System Code]]&amp;School_Listing[[#This Row],[School Code]]</f>
        <v>7928262</v>
      </c>
      <c r="F1426" t="s">
        <v>1513</v>
      </c>
      <c r="G1426">
        <f>School_Listing[[#This Row],[School Code]]</f>
        <v>8262</v>
      </c>
    </row>
    <row r="1427" spans="1:7" hidden="1" x14ac:dyDescent="0.25">
      <c r="A1427">
        <v>792</v>
      </c>
      <c r="B1427" t="s">
        <v>1953</v>
      </c>
      <c r="C1427">
        <f>School_Listing[[#This Row],[System Code]]</f>
        <v>792</v>
      </c>
      <c r="D1427">
        <v>8202</v>
      </c>
      <c r="E1427" t="str">
        <f>School_Listing[[#This Row],[System Code]]&amp;School_Listing[[#This Row],[School Code]]</f>
        <v>7928202</v>
      </c>
      <c r="F1427" t="s">
        <v>1514</v>
      </c>
      <c r="G1427">
        <f>School_Listing[[#This Row],[School Code]]</f>
        <v>8202</v>
      </c>
    </row>
    <row r="1428" spans="1:7" hidden="1" x14ac:dyDescent="0.25">
      <c r="A1428">
        <v>792</v>
      </c>
      <c r="B1428" t="s">
        <v>1953</v>
      </c>
      <c r="C1428">
        <f>School_Listing[[#This Row],[System Code]]</f>
        <v>792</v>
      </c>
      <c r="D1428">
        <v>8238</v>
      </c>
      <c r="E1428" t="str">
        <f>School_Listing[[#This Row],[System Code]]&amp;School_Listing[[#This Row],[School Code]]</f>
        <v>7928238</v>
      </c>
      <c r="F1428" t="s">
        <v>1515</v>
      </c>
      <c r="G1428">
        <f>School_Listing[[#This Row],[School Code]]</f>
        <v>8238</v>
      </c>
    </row>
    <row r="1429" spans="1:7" hidden="1" x14ac:dyDescent="0.25">
      <c r="A1429">
        <v>792</v>
      </c>
      <c r="B1429" t="s">
        <v>1953</v>
      </c>
      <c r="C1429">
        <f>School_Listing[[#This Row],[System Code]]</f>
        <v>792</v>
      </c>
      <c r="D1429">
        <v>2379</v>
      </c>
      <c r="E1429" t="str">
        <f>School_Listing[[#This Row],[System Code]]&amp;School_Listing[[#This Row],[School Code]]</f>
        <v>7922379</v>
      </c>
      <c r="F1429" t="s">
        <v>1516</v>
      </c>
      <c r="G1429">
        <f>School_Listing[[#This Row],[School Code]]</f>
        <v>2379</v>
      </c>
    </row>
    <row r="1430" spans="1:7" hidden="1" x14ac:dyDescent="0.25">
      <c r="A1430">
        <v>792</v>
      </c>
      <c r="B1430" t="s">
        <v>1953</v>
      </c>
      <c r="C1430">
        <f>School_Listing[[#This Row],[System Code]]</f>
        <v>792</v>
      </c>
      <c r="D1430">
        <v>2395</v>
      </c>
      <c r="E1430" t="str">
        <f>School_Listing[[#This Row],[System Code]]&amp;School_Listing[[#This Row],[School Code]]</f>
        <v>7922395</v>
      </c>
      <c r="F1430" t="s">
        <v>1517</v>
      </c>
      <c r="G1430">
        <f>School_Listing[[#This Row],[School Code]]</f>
        <v>2395</v>
      </c>
    </row>
    <row r="1431" spans="1:7" hidden="1" x14ac:dyDescent="0.25">
      <c r="A1431">
        <v>792</v>
      </c>
      <c r="B1431" t="s">
        <v>1953</v>
      </c>
      <c r="C1431">
        <f>School_Listing[[#This Row],[System Code]]</f>
        <v>792</v>
      </c>
      <c r="D1431">
        <v>8286</v>
      </c>
      <c r="E1431" t="str">
        <f>School_Listing[[#This Row],[System Code]]&amp;School_Listing[[#This Row],[School Code]]</f>
        <v>7928286</v>
      </c>
      <c r="F1431" t="s">
        <v>1518</v>
      </c>
      <c r="G1431">
        <f>School_Listing[[#This Row],[School Code]]</f>
        <v>8286</v>
      </c>
    </row>
    <row r="1432" spans="1:7" hidden="1" x14ac:dyDescent="0.25">
      <c r="A1432">
        <v>792</v>
      </c>
      <c r="B1432" t="s">
        <v>1953</v>
      </c>
      <c r="C1432">
        <f>School_Listing[[#This Row],[System Code]]</f>
        <v>792</v>
      </c>
      <c r="D1432">
        <v>2435</v>
      </c>
      <c r="E1432" t="str">
        <f>School_Listing[[#This Row],[System Code]]&amp;School_Listing[[#This Row],[School Code]]</f>
        <v>7922435</v>
      </c>
      <c r="F1432" t="s">
        <v>1519</v>
      </c>
      <c r="G1432">
        <f>School_Listing[[#This Row],[School Code]]</f>
        <v>2435</v>
      </c>
    </row>
    <row r="1433" spans="1:7" hidden="1" x14ac:dyDescent="0.25">
      <c r="A1433">
        <v>792</v>
      </c>
      <c r="B1433" t="s">
        <v>1953</v>
      </c>
      <c r="C1433">
        <f>School_Listing[[#This Row],[System Code]]</f>
        <v>792</v>
      </c>
      <c r="D1433">
        <v>205</v>
      </c>
      <c r="E1433" t="str">
        <f>School_Listing[[#This Row],[System Code]]&amp;School_Listing[[#This Row],[School Code]]</f>
        <v>792205</v>
      </c>
      <c r="F1433" t="s">
        <v>1520</v>
      </c>
      <c r="G1433">
        <f>School_Listing[[#This Row],[School Code]]</f>
        <v>205</v>
      </c>
    </row>
    <row r="1434" spans="1:7" hidden="1" x14ac:dyDescent="0.25">
      <c r="A1434">
        <v>792</v>
      </c>
      <c r="B1434" t="s">
        <v>1953</v>
      </c>
      <c r="C1434">
        <f>School_Listing[[#This Row],[System Code]]</f>
        <v>792</v>
      </c>
      <c r="D1434">
        <v>2463</v>
      </c>
      <c r="E1434" t="str">
        <f>School_Listing[[#This Row],[System Code]]&amp;School_Listing[[#This Row],[School Code]]</f>
        <v>7922463</v>
      </c>
      <c r="F1434" t="s">
        <v>1521</v>
      </c>
      <c r="G1434">
        <f>School_Listing[[#This Row],[School Code]]</f>
        <v>2463</v>
      </c>
    </row>
    <row r="1435" spans="1:7" hidden="1" x14ac:dyDescent="0.25">
      <c r="A1435">
        <v>792</v>
      </c>
      <c r="B1435" t="s">
        <v>1953</v>
      </c>
      <c r="C1435">
        <f>School_Listing[[#This Row],[System Code]]</f>
        <v>792</v>
      </c>
      <c r="D1435">
        <v>115</v>
      </c>
      <c r="E1435" t="str">
        <f>School_Listing[[#This Row],[System Code]]&amp;School_Listing[[#This Row],[School Code]]</f>
        <v>792115</v>
      </c>
      <c r="F1435" t="s">
        <v>1522</v>
      </c>
      <c r="G1435">
        <f>School_Listing[[#This Row],[School Code]]</f>
        <v>115</v>
      </c>
    </row>
    <row r="1436" spans="1:7" hidden="1" x14ac:dyDescent="0.25">
      <c r="A1436">
        <v>792</v>
      </c>
      <c r="B1436" t="s">
        <v>1953</v>
      </c>
      <c r="C1436">
        <f>School_Listing[[#This Row],[System Code]]</f>
        <v>792</v>
      </c>
      <c r="D1436">
        <v>118</v>
      </c>
      <c r="E1436" t="str">
        <f>School_Listing[[#This Row],[System Code]]&amp;School_Listing[[#This Row],[School Code]]</f>
        <v>792118</v>
      </c>
      <c r="F1436" t="s">
        <v>1523</v>
      </c>
      <c r="G1436">
        <f>School_Listing[[#This Row],[School Code]]</f>
        <v>118</v>
      </c>
    </row>
    <row r="1437" spans="1:7" hidden="1" x14ac:dyDescent="0.25">
      <c r="A1437">
        <v>792</v>
      </c>
      <c r="B1437" t="s">
        <v>1953</v>
      </c>
      <c r="C1437">
        <f>School_Listing[[#This Row],[System Code]]</f>
        <v>792</v>
      </c>
      <c r="D1437">
        <v>2480</v>
      </c>
      <c r="E1437" t="str">
        <f>School_Listing[[#This Row],[System Code]]&amp;School_Listing[[#This Row],[School Code]]</f>
        <v>7922480</v>
      </c>
      <c r="F1437" t="s">
        <v>1524</v>
      </c>
      <c r="G1437">
        <f>School_Listing[[#This Row],[School Code]]</f>
        <v>2480</v>
      </c>
    </row>
    <row r="1438" spans="1:7" hidden="1" x14ac:dyDescent="0.25">
      <c r="A1438">
        <v>792</v>
      </c>
      <c r="B1438" t="s">
        <v>1953</v>
      </c>
      <c r="C1438">
        <f>School_Listing[[#This Row],[System Code]]</f>
        <v>792</v>
      </c>
      <c r="D1438">
        <v>2836</v>
      </c>
      <c r="E1438" t="str">
        <f>School_Listing[[#This Row],[System Code]]&amp;School_Listing[[#This Row],[School Code]]</f>
        <v>7922836</v>
      </c>
      <c r="F1438" t="s">
        <v>1525</v>
      </c>
      <c r="G1438">
        <f>School_Listing[[#This Row],[School Code]]</f>
        <v>2836</v>
      </c>
    </row>
    <row r="1439" spans="1:7" hidden="1" x14ac:dyDescent="0.25">
      <c r="A1439">
        <v>792</v>
      </c>
      <c r="B1439" t="s">
        <v>1953</v>
      </c>
      <c r="C1439">
        <f>School_Listing[[#This Row],[System Code]]</f>
        <v>792</v>
      </c>
      <c r="D1439">
        <v>19</v>
      </c>
      <c r="E1439" t="str">
        <f>School_Listing[[#This Row],[System Code]]&amp;School_Listing[[#This Row],[School Code]]</f>
        <v>79219</v>
      </c>
      <c r="F1439" t="s">
        <v>2128</v>
      </c>
      <c r="G1439">
        <f>School_Listing[[#This Row],[School Code]]</f>
        <v>19</v>
      </c>
    </row>
    <row r="1440" spans="1:7" hidden="1" x14ac:dyDescent="0.25">
      <c r="A1440">
        <v>792</v>
      </c>
      <c r="B1440" t="s">
        <v>1953</v>
      </c>
      <c r="C1440">
        <f>School_Listing[[#This Row],[System Code]]</f>
        <v>792</v>
      </c>
      <c r="D1440">
        <v>2493</v>
      </c>
      <c r="E1440" t="str">
        <f>School_Listing[[#This Row],[System Code]]&amp;School_Listing[[#This Row],[School Code]]</f>
        <v>7922493</v>
      </c>
      <c r="F1440" t="s">
        <v>1526</v>
      </c>
      <c r="G1440">
        <f>School_Listing[[#This Row],[School Code]]</f>
        <v>2493</v>
      </c>
    </row>
    <row r="1441" spans="1:7" hidden="1" x14ac:dyDescent="0.25">
      <c r="A1441">
        <v>792</v>
      </c>
      <c r="B1441" t="s">
        <v>1953</v>
      </c>
      <c r="C1441">
        <f>School_Listing[[#This Row],[System Code]]</f>
        <v>792</v>
      </c>
      <c r="D1441">
        <v>8205</v>
      </c>
      <c r="E1441" t="str">
        <f>School_Listing[[#This Row],[System Code]]&amp;School_Listing[[#This Row],[School Code]]</f>
        <v>7928205</v>
      </c>
      <c r="F1441" t="s">
        <v>2129</v>
      </c>
      <c r="G1441">
        <f>School_Listing[[#This Row],[School Code]]</f>
        <v>8205</v>
      </c>
    </row>
    <row r="1442" spans="1:7" hidden="1" x14ac:dyDescent="0.25">
      <c r="A1442">
        <v>792</v>
      </c>
      <c r="B1442" t="s">
        <v>1953</v>
      </c>
      <c r="C1442">
        <f>School_Listing[[#This Row],[System Code]]</f>
        <v>792</v>
      </c>
      <c r="D1442">
        <v>8207</v>
      </c>
      <c r="E1442" t="str">
        <f>School_Listing[[#This Row],[System Code]]&amp;School_Listing[[#This Row],[School Code]]</f>
        <v>7928207</v>
      </c>
      <c r="F1442" t="s">
        <v>1527</v>
      </c>
      <c r="G1442">
        <f>School_Listing[[#This Row],[School Code]]</f>
        <v>8207</v>
      </c>
    </row>
    <row r="1443" spans="1:7" hidden="1" x14ac:dyDescent="0.25">
      <c r="A1443">
        <v>792</v>
      </c>
      <c r="B1443" t="s">
        <v>1953</v>
      </c>
      <c r="C1443">
        <f>School_Listing[[#This Row],[System Code]]</f>
        <v>792</v>
      </c>
      <c r="D1443">
        <v>8340</v>
      </c>
      <c r="E1443" t="str">
        <f>School_Listing[[#This Row],[System Code]]&amp;School_Listing[[#This Row],[School Code]]</f>
        <v>7928340</v>
      </c>
      <c r="F1443" t="s">
        <v>2130</v>
      </c>
      <c r="G1443">
        <f>School_Listing[[#This Row],[School Code]]</f>
        <v>8340</v>
      </c>
    </row>
    <row r="1444" spans="1:7" hidden="1" x14ac:dyDescent="0.25">
      <c r="A1444">
        <v>792</v>
      </c>
      <c r="B1444" t="s">
        <v>1953</v>
      </c>
      <c r="C1444">
        <f>School_Listing[[#This Row],[System Code]]</f>
        <v>792</v>
      </c>
      <c r="D1444">
        <v>8335</v>
      </c>
      <c r="E1444" t="str">
        <f>School_Listing[[#This Row],[System Code]]&amp;School_Listing[[#This Row],[School Code]]</f>
        <v>7928335</v>
      </c>
      <c r="F1444" t="s">
        <v>2131</v>
      </c>
      <c r="G1444">
        <f>School_Listing[[#This Row],[School Code]]</f>
        <v>8335</v>
      </c>
    </row>
    <row r="1445" spans="1:7" hidden="1" x14ac:dyDescent="0.25">
      <c r="A1445">
        <v>792</v>
      </c>
      <c r="B1445" t="s">
        <v>1953</v>
      </c>
      <c r="C1445">
        <f>School_Listing[[#This Row],[System Code]]</f>
        <v>792</v>
      </c>
      <c r="D1445">
        <v>8217</v>
      </c>
      <c r="E1445" t="str">
        <f>School_Listing[[#This Row],[System Code]]&amp;School_Listing[[#This Row],[School Code]]</f>
        <v>7928217</v>
      </c>
      <c r="F1445" t="s">
        <v>1528</v>
      </c>
      <c r="G1445">
        <f>School_Listing[[#This Row],[School Code]]</f>
        <v>8217</v>
      </c>
    </row>
    <row r="1446" spans="1:7" hidden="1" x14ac:dyDescent="0.25">
      <c r="A1446">
        <v>792</v>
      </c>
      <c r="B1446" t="s">
        <v>1953</v>
      </c>
      <c r="C1446">
        <f>School_Listing[[#This Row],[System Code]]</f>
        <v>792</v>
      </c>
      <c r="D1446">
        <v>8215</v>
      </c>
      <c r="E1446" t="str">
        <f>School_Listing[[#This Row],[System Code]]&amp;School_Listing[[#This Row],[School Code]]</f>
        <v>7928215</v>
      </c>
      <c r="F1446" t="s">
        <v>1529</v>
      </c>
      <c r="G1446">
        <f>School_Listing[[#This Row],[School Code]]</f>
        <v>8215</v>
      </c>
    </row>
    <row r="1447" spans="1:7" hidden="1" x14ac:dyDescent="0.25">
      <c r="A1447">
        <v>792</v>
      </c>
      <c r="B1447" t="s">
        <v>1953</v>
      </c>
      <c r="C1447">
        <f>School_Listing[[#This Row],[System Code]]</f>
        <v>792</v>
      </c>
      <c r="D1447">
        <v>8240</v>
      </c>
      <c r="E1447" t="str">
        <f>School_Listing[[#This Row],[System Code]]&amp;School_Listing[[#This Row],[School Code]]</f>
        <v>7928240</v>
      </c>
      <c r="F1447" t="s">
        <v>1530</v>
      </c>
      <c r="G1447">
        <f>School_Listing[[#This Row],[School Code]]</f>
        <v>8240</v>
      </c>
    </row>
    <row r="1448" spans="1:7" hidden="1" x14ac:dyDescent="0.25">
      <c r="A1448">
        <v>792</v>
      </c>
      <c r="B1448" t="s">
        <v>1953</v>
      </c>
      <c r="C1448">
        <f>School_Listing[[#This Row],[System Code]]</f>
        <v>792</v>
      </c>
      <c r="D1448">
        <v>8170</v>
      </c>
      <c r="E1448" t="str">
        <f>School_Listing[[#This Row],[System Code]]&amp;School_Listing[[#This Row],[School Code]]</f>
        <v>7928170</v>
      </c>
      <c r="F1448" t="s">
        <v>2132</v>
      </c>
      <c r="G1448">
        <f>School_Listing[[#This Row],[School Code]]</f>
        <v>8170</v>
      </c>
    </row>
    <row r="1449" spans="1:7" hidden="1" x14ac:dyDescent="0.25">
      <c r="A1449">
        <v>792</v>
      </c>
      <c r="B1449" t="s">
        <v>1953</v>
      </c>
      <c r="C1449">
        <f>School_Listing[[#This Row],[System Code]]</f>
        <v>792</v>
      </c>
      <c r="D1449">
        <v>8260</v>
      </c>
      <c r="E1449" t="str">
        <f>School_Listing[[#This Row],[System Code]]&amp;School_Listing[[#This Row],[School Code]]</f>
        <v>7928260</v>
      </c>
      <c r="F1449" t="s">
        <v>1531</v>
      </c>
      <c r="G1449">
        <f>School_Listing[[#This Row],[School Code]]</f>
        <v>8260</v>
      </c>
    </row>
    <row r="1450" spans="1:7" hidden="1" x14ac:dyDescent="0.25">
      <c r="A1450">
        <v>792</v>
      </c>
      <c r="B1450" t="s">
        <v>1953</v>
      </c>
      <c r="C1450">
        <f>School_Listing[[#This Row],[System Code]]</f>
        <v>792</v>
      </c>
      <c r="D1450">
        <v>7207</v>
      </c>
      <c r="E1450" t="str">
        <f>School_Listing[[#This Row],[System Code]]&amp;School_Listing[[#This Row],[School Code]]</f>
        <v>7927207</v>
      </c>
      <c r="F1450" t="s">
        <v>2133</v>
      </c>
      <c r="G1450">
        <f>School_Listing[[#This Row],[School Code]]</f>
        <v>7207</v>
      </c>
    </row>
    <row r="1451" spans="1:7" hidden="1" x14ac:dyDescent="0.25">
      <c r="A1451">
        <v>792</v>
      </c>
      <c r="B1451" t="s">
        <v>1953</v>
      </c>
      <c r="C1451">
        <f>School_Listing[[#This Row],[System Code]]</f>
        <v>792</v>
      </c>
      <c r="D1451">
        <v>8380</v>
      </c>
      <c r="E1451" t="str">
        <f>School_Listing[[#This Row],[System Code]]&amp;School_Listing[[#This Row],[School Code]]</f>
        <v>7928380</v>
      </c>
      <c r="F1451" t="s">
        <v>2134</v>
      </c>
      <c r="G1451">
        <f>School_Listing[[#This Row],[School Code]]</f>
        <v>8380</v>
      </c>
    </row>
    <row r="1452" spans="1:7" hidden="1" x14ac:dyDescent="0.25">
      <c r="A1452">
        <v>792</v>
      </c>
      <c r="B1452" t="s">
        <v>1953</v>
      </c>
      <c r="C1452">
        <f>School_Listing[[#This Row],[System Code]]</f>
        <v>792</v>
      </c>
      <c r="D1452">
        <v>8264</v>
      </c>
      <c r="E1452" t="str">
        <f>School_Listing[[#This Row],[System Code]]&amp;School_Listing[[#This Row],[School Code]]</f>
        <v>7928264</v>
      </c>
      <c r="F1452" t="s">
        <v>1532</v>
      </c>
      <c r="G1452">
        <f>School_Listing[[#This Row],[School Code]]</f>
        <v>8264</v>
      </c>
    </row>
    <row r="1453" spans="1:7" hidden="1" x14ac:dyDescent="0.25">
      <c r="A1453">
        <v>792</v>
      </c>
      <c r="B1453" t="s">
        <v>1953</v>
      </c>
      <c r="C1453">
        <f>School_Listing[[#This Row],[System Code]]</f>
        <v>792</v>
      </c>
      <c r="D1453">
        <v>8252</v>
      </c>
      <c r="E1453" t="str">
        <f>School_Listing[[#This Row],[System Code]]&amp;School_Listing[[#This Row],[School Code]]</f>
        <v>7928252</v>
      </c>
      <c r="F1453" t="s">
        <v>1533</v>
      </c>
      <c r="G1453">
        <f>School_Listing[[#This Row],[School Code]]</f>
        <v>8252</v>
      </c>
    </row>
    <row r="1454" spans="1:7" hidden="1" x14ac:dyDescent="0.25">
      <c r="A1454">
        <v>792</v>
      </c>
      <c r="B1454" t="s">
        <v>1953</v>
      </c>
      <c r="C1454">
        <f>School_Listing[[#This Row],[System Code]]</f>
        <v>792</v>
      </c>
      <c r="D1454">
        <v>8304</v>
      </c>
      <c r="E1454" t="str">
        <f>School_Listing[[#This Row],[System Code]]&amp;School_Listing[[#This Row],[School Code]]</f>
        <v>7928304</v>
      </c>
      <c r="F1454" t="s">
        <v>2135</v>
      </c>
      <c r="G1454">
        <f>School_Listing[[#This Row],[School Code]]</f>
        <v>8304</v>
      </c>
    </row>
    <row r="1455" spans="1:7" hidden="1" x14ac:dyDescent="0.25">
      <c r="A1455">
        <v>792</v>
      </c>
      <c r="B1455" t="s">
        <v>1953</v>
      </c>
      <c r="C1455">
        <f>School_Listing[[#This Row],[System Code]]</f>
        <v>792</v>
      </c>
      <c r="D1455">
        <v>8310</v>
      </c>
      <c r="E1455" t="str">
        <f>School_Listing[[#This Row],[System Code]]&amp;School_Listing[[#This Row],[School Code]]</f>
        <v>7928310</v>
      </c>
      <c r="F1455" t="s">
        <v>1534</v>
      </c>
      <c r="G1455">
        <f>School_Listing[[#This Row],[School Code]]</f>
        <v>8310</v>
      </c>
    </row>
    <row r="1456" spans="1:7" hidden="1" x14ac:dyDescent="0.25">
      <c r="A1456">
        <v>792</v>
      </c>
      <c r="B1456" t="s">
        <v>1953</v>
      </c>
      <c r="C1456">
        <f>School_Listing[[#This Row],[System Code]]</f>
        <v>792</v>
      </c>
      <c r="D1456">
        <v>8303</v>
      </c>
      <c r="E1456" t="str">
        <f>School_Listing[[#This Row],[System Code]]&amp;School_Listing[[#This Row],[School Code]]</f>
        <v>7928303</v>
      </c>
      <c r="F1456" t="s">
        <v>2136</v>
      </c>
      <c r="G1456">
        <f>School_Listing[[#This Row],[School Code]]</f>
        <v>8303</v>
      </c>
    </row>
    <row r="1457" spans="1:7" hidden="1" x14ac:dyDescent="0.25">
      <c r="A1457">
        <v>792</v>
      </c>
      <c r="B1457" t="s">
        <v>1953</v>
      </c>
      <c r="C1457">
        <f>School_Listing[[#This Row],[System Code]]</f>
        <v>792</v>
      </c>
      <c r="D1457">
        <v>8165</v>
      </c>
      <c r="E1457" t="str">
        <f>School_Listing[[#This Row],[System Code]]&amp;School_Listing[[#This Row],[School Code]]</f>
        <v>7928165</v>
      </c>
      <c r="F1457" t="s">
        <v>1535</v>
      </c>
      <c r="G1457">
        <f>School_Listing[[#This Row],[School Code]]</f>
        <v>8165</v>
      </c>
    </row>
    <row r="1458" spans="1:7" hidden="1" x14ac:dyDescent="0.25">
      <c r="A1458">
        <v>792</v>
      </c>
      <c r="B1458" t="s">
        <v>1953</v>
      </c>
      <c r="C1458">
        <f>School_Listing[[#This Row],[System Code]]</f>
        <v>792</v>
      </c>
      <c r="D1458">
        <v>2832</v>
      </c>
      <c r="E1458" t="str">
        <f>School_Listing[[#This Row],[System Code]]&amp;School_Listing[[#This Row],[School Code]]</f>
        <v>7922832</v>
      </c>
      <c r="F1458" t="s">
        <v>1536</v>
      </c>
      <c r="G1458">
        <f>School_Listing[[#This Row],[School Code]]</f>
        <v>2832</v>
      </c>
    </row>
    <row r="1459" spans="1:7" hidden="1" x14ac:dyDescent="0.25">
      <c r="A1459">
        <v>792</v>
      </c>
      <c r="B1459" t="s">
        <v>1953</v>
      </c>
      <c r="C1459">
        <f>School_Listing[[#This Row],[System Code]]</f>
        <v>792</v>
      </c>
      <c r="D1459">
        <v>2515</v>
      </c>
      <c r="E1459" t="str">
        <f>School_Listing[[#This Row],[System Code]]&amp;School_Listing[[#This Row],[School Code]]</f>
        <v>7922515</v>
      </c>
      <c r="F1459" t="s">
        <v>541</v>
      </c>
      <c r="G1459">
        <f>School_Listing[[#This Row],[School Code]]</f>
        <v>2515</v>
      </c>
    </row>
    <row r="1460" spans="1:7" hidden="1" x14ac:dyDescent="0.25">
      <c r="A1460">
        <v>792</v>
      </c>
      <c r="B1460" t="s">
        <v>1953</v>
      </c>
      <c r="C1460">
        <f>School_Listing[[#This Row],[System Code]]</f>
        <v>792</v>
      </c>
      <c r="D1460">
        <v>2520</v>
      </c>
      <c r="E1460" t="str">
        <f>School_Listing[[#This Row],[System Code]]&amp;School_Listing[[#This Row],[School Code]]</f>
        <v>7922520</v>
      </c>
      <c r="F1460" t="s">
        <v>1537</v>
      </c>
      <c r="G1460">
        <f>School_Listing[[#This Row],[School Code]]</f>
        <v>2520</v>
      </c>
    </row>
    <row r="1461" spans="1:7" hidden="1" x14ac:dyDescent="0.25">
      <c r="A1461">
        <v>792</v>
      </c>
      <c r="B1461" t="s">
        <v>1953</v>
      </c>
      <c r="C1461">
        <f>School_Listing[[#This Row],[System Code]]</f>
        <v>792</v>
      </c>
      <c r="D1461">
        <v>140</v>
      </c>
      <c r="E1461" t="str">
        <f>School_Listing[[#This Row],[System Code]]&amp;School_Listing[[#This Row],[School Code]]</f>
        <v>792140</v>
      </c>
      <c r="F1461" t="s">
        <v>2137</v>
      </c>
      <c r="G1461">
        <f>School_Listing[[#This Row],[School Code]]</f>
        <v>140</v>
      </c>
    </row>
    <row r="1462" spans="1:7" hidden="1" x14ac:dyDescent="0.25">
      <c r="A1462">
        <v>792</v>
      </c>
      <c r="B1462" t="s">
        <v>1953</v>
      </c>
      <c r="C1462">
        <f>School_Listing[[#This Row],[System Code]]</f>
        <v>792</v>
      </c>
      <c r="D1462">
        <v>7208</v>
      </c>
      <c r="E1462" t="str">
        <f>School_Listing[[#This Row],[System Code]]&amp;School_Listing[[#This Row],[School Code]]</f>
        <v>7927208</v>
      </c>
      <c r="F1462" t="s">
        <v>2138</v>
      </c>
      <c r="G1462">
        <f>School_Listing[[#This Row],[School Code]]</f>
        <v>7208</v>
      </c>
    </row>
    <row r="1463" spans="1:7" hidden="1" x14ac:dyDescent="0.25">
      <c r="A1463">
        <v>792</v>
      </c>
      <c r="B1463" t="s">
        <v>1953</v>
      </c>
      <c r="C1463">
        <f>School_Listing[[#This Row],[System Code]]</f>
        <v>792</v>
      </c>
      <c r="D1463">
        <v>2525</v>
      </c>
      <c r="E1463" t="str">
        <f>School_Listing[[#This Row],[System Code]]&amp;School_Listing[[#This Row],[School Code]]</f>
        <v>7922525</v>
      </c>
      <c r="F1463" t="s">
        <v>1538</v>
      </c>
      <c r="G1463">
        <f>School_Listing[[#This Row],[School Code]]</f>
        <v>2525</v>
      </c>
    </row>
    <row r="1464" spans="1:7" hidden="1" x14ac:dyDescent="0.25">
      <c r="A1464">
        <v>792</v>
      </c>
      <c r="B1464" t="s">
        <v>1953</v>
      </c>
      <c r="C1464">
        <f>School_Listing[[#This Row],[System Code]]</f>
        <v>792</v>
      </c>
      <c r="D1464">
        <v>145</v>
      </c>
      <c r="E1464" t="str">
        <f>School_Listing[[#This Row],[System Code]]&amp;School_Listing[[#This Row],[School Code]]</f>
        <v>792145</v>
      </c>
      <c r="F1464" t="s">
        <v>1539</v>
      </c>
      <c r="G1464">
        <f>School_Listing[[#This Row],[School Code]]</f>
        <v>145</v>
      </c>
    </row>
    <row r="1465" spans="1:7" hidden="1" x14ac:dyDescent="0.25">
      <c r="A1465">
        <v>792</v>
      </c>
      <c r="B1465" t="s">
        <v>1953</v>
      </c>
      <c r="C1465">
        <f>School_Listing[[#This Row],[System Code]]</f>
        <v>792</v>
      </c>
      <c r="D1465">
        <v>2824</v>
      </c>
      <c r="E1465" t="str">
        <f>School_Listing[[#This Row],[System Code]]&amp;School_Listing[[#This Row],[School Code]]</f>
        <v>7922824</v>
      </c>
      <c r="F1465" t="s">
        <v>1540</v>
      </c>
      <c r="G1465">
        <f>School_Listing[[#This Row],[School Code]]</f>
        <v>2824</v>
      </c>
    </row>
    <row r="1466" spans="1:7" hidden="1" x14ac:dyDescent="0.25">
      <c r="A1466">
        <v>792</v>
      </c>
      <c r="B1466" t="s">
        <v>1953</v>
      </c>
      <c r="C1466">
        <f>School_Listing[[#This Row],[System Code]]</f>
        <v>792</v>
      </c>
      <c r="D1466">
        <v>2692</v>
      </c>
      <c r="E1466" t="str">
        <f>School_Listing[[#This Row],[System Code]]&amp;School_Listing[[#This Row],[School Code]]</f>
        <v>7922692</v>
      </c>
      <c r="F1466" t="s">
        <v>1541</v>
      </c>
      <c r="G1466">
        <f>School_Listing[[#This Row],[School Code]]</f>
        <v>2692</v>
      </c>
    </row>
    <row r="1467" spans="1:7" hidden="1" x14ac:dyDescent="0.25">
      <c r="A1467">
        <v>792</v>
      </c>
      <c r="B1467" t="s">
        <v>1953</v>
      </c>
      <c r="C1467">
        <f>School_Listing[[#This Row],[System Code]]</f>
        <v>792</v>
      </c>
      <c r="D1467">
        <v>2540</v>
      </c>
      <c r="E1467" t="str">
        <f>School_Listing[[#This Row],[System Code]]&amp;School_Listing[[#This Row],[School Code]]</f>
        <v>7922540</v>
      </c>
      <c r="F1467" t="s">
        <v>1542</v>
      </c>
      <c r="G1467">
        <f>School_Listing[[#This Row],[School Code]]</f>
        <v>2540</v>
      </c>
    </row>
    <row r="1468" spans="1:7" hidden="1" x14ac:dyDescent="0.25">
      <c r="A1468">
        <v>792</v>
      </c>
      <c r="B1468" t="s">
        <v>1953</v>
      </c>
      <c r="C1468">
        <f>School_Listing[[#This Row],[System Code]]</f>
        <v>792</v>
      </c>
      <c r="D1468">
        <v>2545</v>
      </c>
      <c r="E1468" t="str">
        <f>School_Listing[[#This Row],[System Code]]&amp;School_Listing[[#This Row],[School Code]]</f>
        <v>7922545</v>
      </c>
      <c r="F1468" t="s">
        <v>1543</v>
      </c>
      <c r="G1468">
        <f>School_Listing[[#This Row],[School Code]]</f>
        <v>2545</v>
      </c>
    </row>
    <row r="1469" spans="1:7" hidden="1" x14ac:dyDescent="0.25">
      <c r="A1469">
        <v>792</v>
      </c>
      <c r="B1469" t="s">
        <v>1953</v>
      </c>
      <c r="C1469">
        <f>School_Listing[[#This Row],[System Code]]</f>
        <v>792</v>
      </c>
      <c r="D1469">
        <v>2543</v>
      </c>
      <c r="E1469" t="str">
        <f>School_Listing[[#This Row],[System Code]]&amp;School_Listing[[#This Row],[School Code]]</f>
        <v>7922543</v>
      </c>
      <c r="F1469" t="s">
        <v>1544</v>
      </c>
      <c r="G1469">
        <f>School_Listing[[#This Row],[School Code]]</f>
        <v>2543</v>
      </c>
    </row>
    <row r="1470" spans="1:7" hidden="1" x14ac:dyDescent="0.25">
      <c r="A1470">
        <v>792</v>
      </c>
      <c r="B1470" t="s">
        <v>1953</v>
      </c>
      <c r="C1470">
        <f>School_Listing[[#This Row],[System Code]]</f>
        <v>792</v>
      </c>
      <c r="D1470">
        <v>2550</v>
      </c>
      <c r="E1470" t="str">
        <f>School_Listing[[#This Row],[System Code]]&amp;School_Listing[[#This Row],[School Code]]</f>
        <v>7922550</v>
      </c>
      <c r="F1470" t="s">
        <v>1545</v>
      </c>
      <c r="G1470">
        <f>School_Listing[[#This Row],[School Code]]</f>
        <v>2550</v>
      </c>
    </row>
    <row r="1471" spans="1:7" hidden="1" x14ac:dyDescent="0.25">
      <c r="A1471">
        <v>792</v>
      </c>
      <c r="B1471" t="s">
        <v>1953</v>
      </c>
      <c r="C1471">
        <f>School_Listing[[#This Row],[System Code]]</f>
        <v>792</v>
      </c>
      <c r="D1471">
        <v>2565</v>
      </c>
      <c r="E1471" t="str">
        <f>School_Listing[[#This Row],[System Code]]&amp;School_Listing[[#This Row],[School Code]]</f>
        <v>7922565</v>
      </c>
      <c r="F1471" t="s">
        <v>1546</v>
      </c>
      <c r="G1471">
        <f>School_Listing[[#This Row],[School Code]]</f>
        <v>2565</v>
      </c>
    </row>
    <row r="1472" spans="1:7" hidden="1" x14ac:dyDescent="0.25">
      <c r="A1472">
        <v>792</v>
      </c>
      <c r="B1472" t="s">
        <v>1953</v>
      </c>
      <c r="C1472">
        <f>School_Listing[[#This Row],[System Code]]</f>
        <v>792</v>
      </c>
      <c r="D1472">
        <v>2261</v>
      </c>
      <c r="E1472" t="str">
        <f>School_Listing[[#This Row],[System Code]]&amp;School_Listing[[#This Row],[School Code]]</f>
        <v>7922261</v>
      </c>
      <c r="F1472" t="s">
        <v>2139</v>
      </c>
      <c r="G1472">
        <f>School_Listing[[#This Row],[School Code]]</f>
        <v>2261</v>
      </c>
    </row>
    <row r="1473" spans="1:7" hidden="1" x14ac:dyDescent="0.25">
      <c r="A1473">
        <v>792</v>
      </c>
      <c r="B1473" t="s">
        <v>1953</v>
      </c>
      <c r="C1473">
        <f>School_Listing[[#This Row],[System Code]]</f>
        <v>792</v>
      </c>
      <c r="D1473">
        <v>2570</v>
      </c>
      <c r="E1473" t="str">
        <f>School_Listing[[#This Row],[System Code]]&amp;School_Listing[[#This Row],[School Code]]</f>
        <v>7922570</v>
      </c>
      <c r="F1473" t="s">
        <v>1547</v>
      </c>
      <c r="G1473">
        <f>School_Listing[[#This Row],[School Code]]</f>
        <v>2570</v>
      </c>
    </row>
    <row r="1474" spans="1:7" hidden="1" x14ac:dyDescent="0.25">
      <c r="A1474">
        <v>792</v>
      </c>
      <c r="B1474" t="s">
        <v>1953</v>
      </c>
      <c r="C1474">
        <f>School_Listing[[#This Row],[System Code]]</f>
        <v>792</v>
      </c>
      <c r="D1474">
        <v>8345</v>
      </c>
      <c r="E1474" t="str">
        <f>School_Listing[[#This Row],[System Code]]&amp;School_Listing[[#This Row],[School Code]]</f>
        <v>7928345</v>
      </c>
      <c r="F1474" t="s">
        <v>2140</v>
      </c>
      <c r="G1474">
        <f>School_Listing[[#This Row],[School Code]]</f>
        <v>8345</v>
      </c>
    </row>
    <row r="1475" spans="1:7" hidden="1" x14ac:dyDescent="0.25">
      <c r="A1475">
        <v>792</v>
      </c>
      <c r="B1475" t="s">
        <v>1953</v>
      </c>
      <c r="C1475">
        <f>School_Listing[[#This Row],[System Code]]</f>
        <v>792</v>
      </c>
      <c r="D1475">
        <v>8315</v>
      </c>
      <c r="E1475" t="str">
        <f>School_Listing[[#This Row],[System Code]]&amp;School_Listing[[#This Row],[School Code]]</f>
        <v>7928315</v>
      </c>
      <c r="F1475" t="s">
        <v>2141</v>
      </c>
      <c r="G1475">
        <f>School_Listing[[#This Row],[School Code]]</f>
        <v>8315</v>
      </c>
    </row>
    <row r="1476" spans="1:7" hidden="1" x14ac:dyDescent="0.25">
      <c r="A1476">
        <v>792</v>
      </c>
      <c r="B1476" t="s">
        <v>1953</v>
      </c>
      <c r="C1476">
        <f>School_Listing[[#This Row],[System Code]]</f>
        <v>792</v>
      </c>
      <c r="D1476">
        <v>8270</v>
      </c>
      <c r="E1476" t="str">
        <f>School_Listing[[#This Row],[System Code]]&amp;School_Listing[[#This Row],[School Code]]</f>
        <v>7928270</v>
      </c>
      <c r="F1476" t="s">
        <v>1548</v>
      </c>
      <c r="G1476">
        <f>School_Listing[[#This Row],[School Code]]</f>
        <v>8270</v>
      </c>
    </row>
    <row r="1477" spans="1:7" hidden="1" x14ac:dyDescent="0.25">
      <c r="A1477">
        <v>792</v>
      </c>
      <c r="B1477" t="s">
        <v>1953</v>
      </c>
      <c r="C1477">
        <f>School_Listing[[#This Row],[System Code]]</f>
        <v>792</v>
      </c>
      <c r="D1477">
        <v>8206</v>
      </c>
      <c r="E1477" t="str">
        <f>School_Listing[[#This Row],[System Code]]&amp;School_Listing[[#This Row],[School Code]]</f>
        <v>7928206</v>
      </c>
      <c r="F1477" t="s">
        <v>1549</v>
      </c>
      <c r="G1477">
        <f>School_Listing[[#This Row],[School Code]]</f>
        <v>8206</v>
      </c>
    </row>
    <row r="1478" spans="1:7" hidden="1" x14ac:dyDescent="0.25">
      <c r="A1478">
        <v>792</v>
      </c>
      <c r="B1478" t="s">
        <v>1953</v>
      </c>
      <c r="C1478">
        <f>School_Listing[[#This Row],[System Code]]</f>
        <v>792</v>
      </c>
      <c r="D1478">
        <v>8220</v>
      </c>
      <c r="E1478" t="str">
        <f>School_Listing[[#This Row],[System Code]]&amp;School_Listing[[#This Row],[School Code]]</f>
        <v>7928220</v>
      </c>
      <c r="F1478" t="s">
        <v>1550</v>
      </c>
      <c r="G1478">
        <f>School_Listing[[#This Row],[School Code]]</f>
        <v>8220</v>
      </c>
    </row>
    <row r="1479" spans="1:7" hidden="1" x14ac:dyDescent="0.25">
      <c r="A1479">
        <v>792</v>
      </c>
      <c r="B1479" t="s">
        <v>1953</v>
      </c>
      <c r="C1479">
        <f>School_Listing[[#This Row],[System Code]]</f>
        <v>792</v>
      </c>
      <c r="D1479">
        <v>8160</v>
      </c>
      <c r="E1479" t="str">
        <f>School_Listing[[#This Row],[System Code]]&amp;School_Listing[[#This Row],[School Code]]</f>
        <v>7928160</v>
      </c>
      <c r="F1479" t="s">
        <v>2142</v>
      </c>
      <c r="G1479">
        <f>School_Listing[[#This Row],[School Code]]</f>
        <v>8160</v>
      </c>
    </row>
    <row r="1480" spans="1:7" hidden="1" x14ac:dyDescent="0.25">
      <c r="A1480">
        <v>792</v>
      </c>
      <c r="B1480" t="s">
        <v>1953</v>
      </c>
      <c r="C1480">
        <f>School_Listing[[#This Row],[System Code]]</f>
        <v>792</v>
      </c>
      <c r="D1480">
        <v>7209</v>
      </c>
      <c r="E1480" t="str">
        <f>School_Listing[[#This Row],[System Code]]&amp;School_Listing[[#This Row],[School Code]]</f>
        <v>7927209</v>
      </c>
      <c r="F1480" t="s">
        <v>2143</v>
      </c>
      <c r="G1480">
        <f>School_Listing[[#This Row],[School Code]]</f>
        <v>7209</v>
      </c>
    </row>
    <row r="1481" spans="1:7" hidden="1" x14ac:dyDescent="0.25">
      <c r="A1481">
        <v>792</v>
      </c>
      <c r="B1481" t="s">
        <v>1953</v>
      </c>
      <c r="C1481">
        <f>School_Listing[[#This Row],[System Code]]</f>
        <v>792</v>
      </c>
      <c r="D1481">
        <v>8225</v>
      </c>
      <c r="E1481" t="str">
        <f>School_Listing[[#This Row],[System Code]]&amp;School_Listing[[#This Row],[School Code]]</f>
        <v>7928225</v>
      </c>
      <c r="F1481" t="s">
        <v>1551</v>
      </c>
      <c r="G1481">
        <f>School_Listing[[#This Row],[School Code]]</f>
        <v>8225</v>
      </c>
    </row>
    <row r="1482" spans="1:7" hidden="1" x14ac:dyDescent="0.25">
      <c r="A1482">
        <v>792</v>
      </c>
      <c r="B1482" t="s">
        <v>1953</v>
      </c>
      <c r="C1482">
        <f>School_Listing[[#This Row],[System Code]]</f>
        <v>792</v>
      </c>
      <c r="D1482">
        <v>2599</v>
      </c>
      <c r="E1482" t="str">
        <f>School_Listing[[#This Row],[System Code]]&amp;School_Listing[[#This Row],[School Code]]</f>
        <v>7922599</v>
      </c>
      <c r="F1482" t="s">
        <v>2144</v>
      </c>
      <c r="G1482">
        <f>School_Listing[[#This Row],[School Code]]</f>
        <v>2599</v>
      </c>
    </row>
    <row r="1483" spans="1:7" hidden="1" x14ac:dyDescent="0.25">
      <c r="A1483">
        <v>792</v>
      </c>
      <c r="B1483" t="s">
        <v>1953</v>
      </c>
      <c r="C1483">
        <f>School_Listing[[#This Row],[System Code]]</f>
        <v>792</v>
      </c>
      <c r="D1483">
        <v>2597</v>
      </c>
      <c r="E1483" t="str">
        <f>School_Listing[[#This Row],[System Code]]&amp;School_Listing[[#This Row],[School Code]]</f>
        <v>7922597</v>
      </c>
      <c r="F1483" t="s">
        <v>1552</v>
      </c>
      <c r="G1483">
        <f>School_Listing[[#This Row],[School Code]]</f>
        <v>2597</v>
      </c>
    </row>
    <row r="1484" spans="1:7" hidden="1" x14ac:dyDescent="0.25">
      <c r="A1484">
        <v>792</v>
      </c>
      <c r="B1484" t="s">
        <v>1953</v>
      </c>
      <c r="C1484">
        <f>School_Listing[[#This Row],[System Code]]</f>
        <v>792</v>
      </c>
      <c r="D1484">
        <v>2598</v>
      </c>
      <c r="E1484" t="str">
        <f>School_Listing[[#This Row],[System Code]]&amp;School_Listing[[#This Row],[School Code]]</f>
        <v>7922598</v>
      </c>
      <c r="F1484" t="s">
        <v>1553</v>
      </c>
      <c r="G1484">
        <f>School_Listing[[#This Row],[School Code]]</f>
        <v>2598</v>
      </c>
    </row>
    <row r="1485" spans="1:7" hidden="1" x14ac:dyDescent="0.25">
      <c r="A1485">
        <v>792</v>
      </c>
      <c r="B1485" t="s">
        <v>1953</v>
      </c>
      <c r="C1485">
        <f>School_Listing[[#This Row],[System Code]]</f>
        <v>792</v>
      </c>
      <c r="D1485">
        <v>2600</v>
      </c>
      <c r="E1485" t="str">
        <f>School_Listing[[#This Row],[System Code]]&amp;School_Listing[[#This Row],[School Code]]</f>
        <v>7922600</v>
      </c>
      <c r="F1485" t="s">
        <v>692</v>
      </c>
      <c r="G1485">
        <f>School_Listing[[#This Row],[School Code]]</f>
        <v>2600</v>
      </c>
    </row>
    <row r="1486" spans="1:7" hidden="1" x14ac:dyDescent="0.25">
      <c r="A1486">
        <v>792</v>
      </c>
      <c r="B1486" t="s">
        <v>1953</v>
      </c>
      <c r="C1486">
        <f>School_Listing[[#This Row],[System Code]]</f>
        <v>792</v>
      </c>
      <c r="D1486">
        <v>7214</v>
      </c>
      <c r="E1486" t="str">
        <f>School_Listing[[#This Row],[System Code]]&amp;School_Listing[[#This Row],[School Code]]</f>
        <v>7927214</v>
      </c>
      <c r="F1486" t="s">
        <v>2145</v>
      </c>
      <c r="G1486">
        <f>School_Listing[[#This Row],[School Code]]</f>
        <v>7214</v>
      </c>
    </row>
    <row r="1487" spans="1:7" hidden="1" x14ac:dyDescent="0.25">
      <c r="A1487">
        <v>792</v>
      </c>
      <c r="B1487" t="s">
        <v>1953</v>
      </c>
      <c r="C1487">
        <f>School_Listing[[#This Row],[System Code]]</f>
        <v>792</v>
      </c>
      <c r="D1487">
        <v>2615</v>
      </c>
      <c r="E1487" t="str">
        <f>School_Listing[[#This Row],[System Code]]&amp;School_Listing[[#This Row],[School Code]]</f>
        <v>7922615</v>
      </c>
      <c r="F1487" t="s">
        <v>1554</v>
      </c>
      <c r="G1487">
        <f>School_Listing[[#This Row],[School Code]]</f>
        <v>2615</v>
      </c>
    </row>
    <row r="1488" spans="1:7" hidden="1" x14ac:dyDescent="0.25">
      <c r="A1488">
        <v>792</v>
      </c>
      <c r="B1488" t="s">
        <v>1953</v>
      </c>
      <c r="C1488">
        <f>School_Listing[[#This Row],[System Code]]</f>
        <v>792</v>
      </c>
      <c r="D1488">
        <v>2612</v>
      </c>
      <c r="E1488" t="str">
        <f>School_Listing[[#This Row],[System Code]]&amp;School_Listing[[#This Row],[School Code]]</f>
        <v>7922612</v>
      </c>
      <c r="F1488" t="s">
        <v>1555</v>
      </c>
      <c r="G1488">
        <f>School_Listing[[#This Row],[School Code]]</f>
        <v>2612</v>
      </c>
    </row>
    <row r="1489" spans="1:7" hidden="1" x14ac:dyDescent="0.25">
      <c r="A1489">
        <v>792</v>
      </c>
      <c r="B1489" t="s">
        <v>1953</v>
      </c>
      <c r="C1489">
        <f>School_Listing[[#This Row],[System Code]]</f>
        <v>792</v>
      </c>
      <c r="D1489">
        <v>2625</v>
      </c>
      <c r="E1489" t="str">
        <f>School_Listing[[#This Row],[System Code]]&amp;School_Listing[[#This Row],[School Code]]</f>
        <v>7922625</v>
      </c>
      <c r="F1489" t="s">
        <v>1556</v>
      </c>
      <c r="G1489">
        <f>School_Listing[[#This Row],[School Code]]</f>
        <v>2625</v>
      </c>
    </row>
    <row r="1490" spans="1:7" hidden="1" x14ac:dyDescent="0.25">
      <c r="A1490">
        <v>792</v>
      </c>
      <c r="B1490" t="s">
        <v>1953</v>
      </c>
      <c r="C1490">
        <f>School_Listing[[#This Row],[System Code]]</f>
        <v>792</v>
      </c>
      <c r="D1490">
        <v>2717</v>
      </c>
      <c r="E1490" t="str">
        <f>School_Listing[[#This Row],[System Code]]&amp;School_Listing[[#This Row],[School Code]]</f>
        <v>7922717</v>
      </c>
      <c r="F1490" t="s">
        <v>1557</v>
      </c>
      <c r="G1490">
        <f>School_Listing[[#This Row],[School Code]]</f>
        <v>2717</v>
      </c>
    </row>
    <row r="1491" spans="1:7" hidden="1" x14ac:dyDescent="0.25">
      <c r="A1491">
        <v>792</v>
      </c>
      <c r="B1491" t="s">
        <v>1953</v>
      </c>
      <c r="C1491">
        <f>School_Listing[[#This Row],[System Code]]</f>
        <v>792</v>
      </c>
      <c r="D1491">
        <v>2626</v>
      </c>
      <c r="E1491" t="str">
        <f>School_Listing[[#This Row],[System Code]]&amp;School_Listing[[#This Row],[School Code]]</f>
        <v>7922626</v>
      </c>
      <c r="F1491" t="s">
        <v>1558</v>
      </c>
      <c r="G1491">
        <f>School_Listing[[#This Row],[School Code]]</f>
        <v>2626</v>
      </c>
    </row>
    <row r="1492" spans="1:7" hidden="1" x14ac:dyDescent="0.25">
      <c r="A1492">
        <v>792</v>
      </c>
      <c r="B1492" t="s">
        <v>1953</v>
      </c>
      <c r="C1492">
        <f>School_Listing[[#This Row],[System Code]]</f>
        <v>792</v>
      </c>
      <c r="D1492">
        <v>2627</v>
      </c>
      <c r="E1492" t="str">
        <f>School_Listing[[#This Row],[System Code]]&amp;School_Listing[[#This Row],[School Code]]</f>
        <v>7922627</v>
      </c>
      <c r="F1492" t="s">
        <v>1559</v>
      </c>
      <c r="G1492">
        <f>School_Listing[[#This Row],[School Code]]</f>
        <v>2627</v>
      </c>
    </row>
    <row r="1493" spans="1:7" hidden="1" x14ac:dyDescent="0.25">
      <c r="A1493">
        <v>792</v>
      </c>
      <c r="B1493" t="s">
        <v>1953</v>
      </c>
      <c r="C1493">
        <f>School_Listing[[#This Row],[System Code]]</f>
        <v>792</v>
      </c>
      <c r="D1493">
        <v>2630</v>
      </c>
      <c r="E1493" t="str">
        <f>School_Listing[[#This Row],[System Code]]&amp;School_Listing[[#This Row],[School Code]]</f>
        <v>7922630</v>
      </c>
      <c r="F1493" t="s">
        <v>1560</v>
      </c>
      <c r="G1493">
        <f>School_Listing[[#This Row],[School Code]]</f>
        <v>2630</v>
      </c>
    </row>
    <row r="1494" spans="1:7" hidden="1" x14ac:dyDescent="0.25">
      <c r="A1494">
        <v>792</v>
      </c>
      <c r="B1494" t="s">
        <v>1953</v>
      </c>
      <c r="C1494">
        <f>School_Listing[[#This Row],[System Code]]</f>
        <v>792</v>
      </c>
      <c r="D1494">
        <v>2633</v>
      </c>
      <c r="E1494" t="str">
        <f>School_Listing[[#This Row],[System Code]]&amp;School_Listing[[#This Row],[School Code]]</f>
        <v>7922633</v>
      </c>
      <c r="F1494" t="s">
        <v>1561</v>
      </c>
      <c r="G1494">
        <f>School_Listing[[#This Row],[School Code]]</f>
        <v>2633</v>
      </c>
    </row>
    <row r="1495" spans="1:7" hidden="1" x14ac:dyDescent="0.25">
      <c r="A1495">
        <v>792</v>
      </c>
      <c r="B1495" t="s">
        <v>1953</v>
      </c>
      <c r="C1495">
        <f>School_Listing[[#This Row],[System Code]]</f>
        <v>792</v>
      </c>
      <c r="D1495">
        <v>2637</v>
      </c>
      <c r="E1495" t="str">
        <f>School_Listing[[#This Row],[System Code]]&amp;School_Listing[[#This Row],[School Code]]</f>
        <v>7922637</v>
      </c>
      <c r="F1495" t="s">
        <v>1562</v>
      </c>
      <c r="G1495">
        <f>School_Listing[[#This Row],[School Code]]</f>
        <v>2637</v>
      </c>
    </row>
    <row r="1496" spans="1:7" hidden="1" x14ac:dyDescent="0.25">
      <c r="A1496">
        <v>792</v>
      </c>
      <c r="B1496" t="s">
        <v>1953</v>
      </c>
      <c r="C1496">
        <f>School_Listing[[#This Row],[System Code]]</f>
        <v>792</v>
      </c>
      <c r="D1496">
        <v>2650</v>
      </c>
      <c r="E1496" t="str">
        <f>School_Listing[[#This Row],[System Code]]&amp;School_Listing[[#This Row],[School Code]]</f>
        <v>7922650</v>
      </c>
      <c r="F1496" t="s">
        <v>1563</v>
      </c>
      <c r="G1496">
        <f>School_Listing[[#This Row],[School Code]]</f>
        <v>2650</v>
      </c>
    </row>
    <row r="1497" spans="1:7" hidden="1" x14ac:dyDescent="0.25">
      <c r="A1497">
        <v>792</v>
      </c>
      <c r="B1497" t="s">
        <v>1953</v>
      </c>
      <c r="C1497">
        <f>School_Listing[[#This Row],[System Code]]</f>
        <v>792</v>
      </c>
      <c r="D1497">
        <v>2663</v>
      </c>
      <c r="E1497" t="str">
        <f>School_Listing[[#This Row],[System Code]]&amp;School_Listing[[#This Row],[School Code]]</f>
        <v>7922663</v>
      </c>
      <c r="F1497" t="s">
        <v>2146</v>
      </c>
      <c r="G1497">
        <f>School_Listing[[#This Row],[School Code]]</f>
        <v>2663</v>
      </c>
    </row>
    <row r="1498" spans="1:7" hidden="1" x14ac:dyDescent="0.25">
      <c r="A1498">
        <v>792</v>
      </c>
      <c r="B1498" t="s">
        <v>1953</v>
      </c>
      <c r="C1498">
        <f>School_Listing[[#This Row],[System Code]]</f>
        <v>792</v>
      </c>
      <c r="D1498">
        <v>2655</v>
      </c>
      <c r="E1498" t="str">
        <f>School_Listing[[#This Row],[System Code]]&amp;School_Listing[[#This Row],[School Code]]</f>
        <v>7922655</v>
      </c>
      <c r="F1498" t="s">
        <v>1564</v>
      </c>
      <c r="G1498">
        <f>School_Listing[[#This Row],[School Code]]</f>
        <v>2655</v>
      </c>
    </row>
    <row r="1499" spans="1:7" hidden="1" x14ac:dyDescent="0.25">
      <c r="A1499">
        <v>792</v>
      </c>
      <c r="B1499" t="s">
        <v>1953</v>
      </c>
      <c r="C1499">
        <f>School_Listing[[#This Row],[System Code]]</f>
        <v>792</v>
      </c>
      <c r="D1499">
        <v>2660</v>
      </c>
      <c r="E1499" t="str">
        <f>School_Listing[[#This Row],[System Code]]&amp;School_Listing[[#This Row],[School Code]]</f>
        <v>7922660</v>
      </c>
      <c r="F1499" t="s">
        <v>1565</v>
      </c>
      <c r="G1499">
        <f>School_Listing[[#This Row],[School Code]]</f>
        <v>2660</v>
      </c>
    </row>
    <row r="1500" spans="1:7" hidden="1" x14ac:dyDescent="0.25">
      <c r="A1500">
        <v>792</v>
      </c>
      <c r="B1500" t="s">
        <v>1953</v>
      </c>
      <c r="C1500">
        <f>School_Listing[[#This Row],[System Code]]</f>
        <v>792</v>
      </c>
      <c r="D1500">
        <v>2680</v>
      </c>
      <c r="E1500" t="str">
        <f>School_Listing[[#This Row],[System Code]]&amp;School_Listing[[#This Row],[School Code]]</f>
        <v>7922680</v>
      </c>
      <c r="F1500" t="s">
        <v>1566</v>
      </c>
      <c r="G1500">
        <f>School_Listing[[#This Row],[School Code]]</f>
        <v>2680</v>
      </c>
    </row>
    <row r="1501" spans="1:7" hidden="1" x14ac:dyDescent="0.25">
      <c r="A1501">
        <v>792</v>
      </c>
      <c r="B1501" t="s">
        <v>1953</v>
      </c>
      <c r="C1501">
        <f>School_Listing[[#This Row],[System Code]]</f>
        <v>792</v>
      </c>
      <c r="D1501">
        <v>2665</v>
      </c>
      <c r="E1501" t="str">
        <f>School_Listing[[#This Row],[System Code]]&amp;School_Listing[[#This Row],[School Code]]</f>
        <v>7922665</v>
      </c>
      <c r="F1501" t="s">
        <v>1567</v>
      </c>
      <c r="G1501">
        <f>School_Listing[[#This Row],[School Code]]</f>
        <v>2665</v>
      </c>
    </row>
    <row r="1502" spans="1:7" hidden="1" x14ac:dyDescent="0.25">
      <c r="A1502">
        <v>792</v>
      </c>
      <c r="B1502" t="s">
        <v>1953</v>
      </c>
      <c r="C1502">
        <f>School_Listing[[#This Row],[System Code]]</f>
        <v>792</v>
      </c>
      <c r="D1502">
        <v>2670</v>
      </c>
      <c r="E1502" t="str">
        <f>School_Listing[[#This Row],[System Code]]&amp;School_Listing[[#This Row],[School Code]]</f>
        <v>7922670</v>
      </c>
      <c r="F1502" t="s">
        <v>1568</v>
      </c>
      <c r="G1502">
        <f>School_Listing[[#This Row],[School Code]]</f>
        <v>2670</v>
      </c>
    </row>
    <row r="1503" spans="1:7" hidden="1" x14ac:dyDescent="0.25">
      <c r="A1503">
        <v>792</v>
      </c>
      <c r="B1503" t="s">
        <v>1953</v>
      </c>
      <c r="C1503">
        <f>School_Listing[[#This Row],[System Code]]</f>
        <v>792</v>
      </c>
      <c r="D1503">
        <v>2675</v>
      </c>
      <c r="E1503" t="str">
        <f>School_Listing[[#This Row],[System Code]]&amp;School_Listing[[#This Row],[School Code]]</f>
        <v>7922675</v>
      </c>
      <c r="F1503" t="s">
        <v>2147</v>
      </c>
      <c r="G1503">
        <f>School_Listing[[#This Row],[School Code]]</f>
        <v>2675</v>
      </c>
    </row>
    <row r="1504" spans="1:7" hidden="1" x14ac:dyDescent="0.25">
      <c r="A1504">
        <v>792</v>
      </c>
      <c r="B1504" t="s">
        <v>1953</v>
      </c>
      <c r="C1504">
        <f>School_Listing[[#This Row],[System Code]]</f>
        <v>792</v>
      </c>
      <c r="D1504">
        <v>2690</v>
      </c>
      <c r="E1504" t="str">
        <f>School_Listing[[#This Row],[System Code]]&amp;School_Listing[[#This Row],[School Code]]</f>
        <v>7922690</v>
      </c>
      <c r="F1504" t="s">
        <v>1569</v>
      </c>
      <c r="G1504">
        <f>School_Listing[[#This Row],[School Code]]</f>
        <v>2690</v>
      </c>
    </row>
    <row r="1505" spans="1:7" hidden="1" x14ac:dyDescent="0.25">
      <c r="A1505">
        <v>792</v>
      </c>
      <c r="B1505" t="s">
        <v>1953</v>
      </c>
      <c r="C1505">
        <f>School_Listing[[#This Row],[System Code]]</f>
        <v>792</v>
      </c>
      <c r="D1505">
        <v>8232</v>
      </c>
      <c r="E1505" t="str">
        <f>School_Listing[[#This Row],[System Code]]&amp;School_Listing[[#This Row],[School Code]]</f>
        <v>7928232</v>
      </c>
      <c r="F1505" t="s">
        <v>1570</v>
      </c>
      <c r="G1505">
        <f>School_Listing[[#This Row],[School Code]]</f>
        <v>8232</v>
      </c>
    </row>
    <row r="1506" spans="1:7" hidden="1" x14ac:dyDescent="0.25">
      <c r="A1506">
        <v>792</v>
      </c>
      <c r="B1506" t="s">
        <v>1953</v>
      </c>
      <c r="C1506">
        <f>School_Listing[[#This Row],[System Code]]</f>
        <v>792</v>
      </c>
      <c r="D1506">
        <v>2695</v>
      </c>
      <c r="E1506" t="str">
        <f>School_Listing[[#This Row],[System Code]]&amp;School_Listing[[#This Row],[School Code]]</f>
        <v>7922695</v>
      </c>
      <c r="F1506" t="s">
        <v>1571</v>
      </c>
      <c r="G1506">
        <f>School_Listing[[#This Row],[School Code]]</f>
        <v>2695</v>
      </c>
    </row>
    <row r="1507" spans="1:7" hidden="1" x14ac:dyDescent="0.25">
      <c r="A1507">
        <v>792</v>
      </c>
      <c r="B1507" t="s">
        <v>1953</v>
      </c>
      <c r="C1507">
        <f>School_Listing[[#This Row],[System Code]]</f>
        <v>792</v>
      </c>
      <c r="D1507">
        <v>8228</v>
      </c>
      <c r="E1507" t="str">
        <f>School_Listing[[#This Row],[System Code]]&amp;School_Listing[[#This Row],[School Code]]</f>
        <v>7928228</v>
      </c>
      <c r="F1507" t="s">
        <v>2148</v>
      </c>
      <c r="G1507">
        <f>School_Listing[[#This Row],[School Code]]</f>
        <v>8228</v>
      </c>
    </row>
    <row r="1508" spans="1:7" hidden="1" x14ac:dyDescent="0.25">
      <c r="A1508">
        <v>792</v>
      </c>
      <c r="B1508" t="s">
        <v>1953</v>
      </c>
      <c r="C1508">
        <f>School_Listing[[#This Row],[System Code]]</f>
        <v>792</v>
      </c>
      <c r="D1508">
        <v>2703</v>
      </c>
      <c r="E1508" t="str">
        <f>School_Listing[[#This Row],[System Code]]&amp;School_Listing[[#This Row],[School Code]]</f>
        <v>7922703</v>
      </c>
      <c r="F1508" t="s">
        <v>2149</v>
      </c>
      <c r="G1508">
        <f>School_Listing[[#This Row],[School Code]]</f>
        <v>2703</v>
      </c>
    </row>
    <row r="1509" spans="1:7" hidden="1" x14ac:dyDescent="0.25">
      <c r="A1509">
        <v>792</v>
      </c>
      <c r="B1509" t="s">
        <v>1953</v>
      </c>
      <c r="C1509">
        <f>School_Listing[[#This Row],[System Code]]</f>
        <v>792</v>
      </c>
      <c r="D1509">
        <v>175</v>
      </c>
      <c r="E1509" t="str">
        <f>School_Listing[[#This Row],[System Code]]&amp;School_Listing[[#This Row],[School Code]]</f>
        <v>792175</v>
      </c>
      <c r="F1509" t="s">
        <v>1572</v>
      </c>
      <c r="G1509">
        <f>School_Listing[[#This Row],[School Code]]</f>
        <v>175</v>
      </c>
    </row>
    <row r="1510" spans="1:7" hidden="1" x14ac:dyDescent="0.25">
      <c r="A1510">
        <v>792</v>
      </c>
      <c r="B1510" t="s">
        <v>1953</v>
      </c>
      <c r="C1510">
        <f>School_Listing[[#This Row],[System Code]]</f>
        <v>792</v>
      </c>
      <c r="D1510">
        <v>178</v>
      </c>
      <c r="E1510" t="str">
        <f>School_Listing[[#This Row],[System Code]]&amp;School_Listing[[#This Row],[School Code]]</f>
        <v>792178</v>
      </c>
      <c r="F1510" t="s">
        <v>1573</v>
      </c>
      <c r="G1510">
        <f>School_Listing[[#This Row],[School Code]]</f>
        <v>178</v>
      </c>
    </row>
    <row r="1511" spans="1:7" hidden="1" x14ac:dyDescent="0.25">
      <c r="A1511">
        <v>792</v>
      </c>
      <c r="B1511" t="s">
        <v>1953</v>
      </c>
      <c r="C1511">
        <f>School_Listing[[#This Row],[System Code]]</f>
        <v>792</v>
      </c>
      <c r="D1511">
        <v>2705</v>
      </c>
      <c r="E1511" t="str">
        <f>School_Listing[[#This Row],[System Code]]&amp;School_Listing[[#This Row],[School Code]]</f>
        <v>7922705</v>
      </c>
      <c r="F1511" t="s">
        <v>383</v>
      </c>
      <c r="G1511">
        <f>School_Listing[[#This Row],[School Code]]</f>
        <v>2705</v>
      </c>
    </row>
    <row r="1512" spans="1:7" hidden="1" x14ac:dyDescent="0.25">
      <c r="A1512">
        <v>792</v>
      </c>
      <c r="B1512" t="s">
        <v>1953</v>
      </c>
      <c r="C1512">
        <f>School_Listing[[#This Row],[System Code]]</f>
        <v>792</v>
      </c>
      <c r="D1512">
        <v>8230</v>
      </c>
      <c r="E1512" t="str">
        <f>School_Listing[[#This Row],[System Code]]&amp;School_Listing[[#This Row],[School Code]]</f>
        <v>7928230</v>
      </c>
      <c r="F1512" t="s">
        <v>1574</v>
      </c>
      <c r="G1512">
        <f>School_Listing[[#This Row],[School Code]]</f>
        <v>8230</v>
      </c>
    </row>
    <row r="1513" spans="1:7" hidden="1" x14ac:dyDescent="0.25">
      <c r="A1513">
        <v>792</v>
      </c>
      <c r="B1513" t="s">
        <v>1953</v>
      </c>
      <c r="C1513">
        <f>School_Listing[[#This Row],[System Code]]</f>
        <v>792</v>
      </c>
      <c r="D1513">
        <v>8275</v>
      </c>
      <c r="E1513" t="str">
        <f>School_Listing[[#This Row],[System Code]]&amp;School_Listing[[#This Row],[School Code]]</f>
        <v>7928275</v>
      </c>
      <c r="F1513" t="s">
        <v>1575</v>
      </c>
      <c r="G1513">
        <f>School_Listing[[#This Row],[School Code]]</f>
        <v>8275</v>
      </c>
    </row>
    <row r="1514" spans="1:7" hidden="1" x14ac:dyDescent="0.25">
      <c r="A1514">
        <v>792</v>
      </c>
      <c r="B1514" t="s">
        <v>1953</v>
      </c>
      <c r="C1514">
        <f>School_Listing[[#This Row],[System Code]]</f>
        <v>792</v>
      </c>
      <c r="D1514">
        <v>2715</v>
      </c>
      <c r="E1514" t="str">
        <f>School_Listing[[#This Row],[System Code]]&amp;School_Listing[[#This Row],[School Code]]</f>
        <v>7922715</v>
      </c>
      <c r="F1514" t="s">
        <v>1576</v>
      </c>
      <c r="G1514">
        <f>School_Listing[[#This Row],[School Code]]</f>
        <v>2715</v>
      </c>
    </row>
    <row r="1515" spans="1:7" hidden="1" x14ac:dyDescent="0.25">
      <c r="A1515">
        <v>792</v>
      </c>
      <c r="B1515" t="s">
        <v>1953</v>
      </c>
      <c r="C1515">
        <f>School_Listing[[#This Row],[System Code]]</f>
        <v>792</v>
      </c>
      <c r="D1515">
        <v>2723</v>
      </c>
      <c r="E1515" t="str">
        <f>School_Listing[[#This Row],[System Code]]&amp;School_Listing[[#This Row],[School Code]]</f>
        <v>7922723</v>
      </c>
      <c r="F1515" t="s">
        <v>1577</v>
      </c>
      <c r="G1515">
        <f>School_Listing[[#This Row],[School Code]]</f>
        <v>2723</v>
      </c>
    </row>
    <row r="1516" spans="1:7" hidden="1" x14ac:dyDescent="0.25">
      <c r="A1516">
        <v>792</v>
      </c>
      <c r="B1516" t="s">
        <v>1953</v>
      </c>
      <c r="C1516">
        <f>School_Listing[[#This Row],[System Code]]</f>
        <v>792</v>
      </c>
      <c r="D1516">
        <v>2727</v>
      </c>
      <c r="E1516" t="str">
        <f>School_Listing[[#This Row],[System Code]]&amp;School_Listing[[#This Row],[School Code]]</f>
        <v>7922727</v>
      </c>
      <c r="F1516" t="s">
        <v>1578</v>
      </c>
      <c r="G1516">
        <f>School_Listing[[#This Row],[School Code]]</f>
        <v>2727</v>
      </c>
    </row>
    <row r="1517" spans="1:7" hidden="1" x14ac:dyDescent="0.25">
      <c r="A1517">
        <v>792</v>
      </c>
      <c r="B1517" t="s">
        <v>1953</v>
      </c>
      <c r="C1517">
        <f>School_Listing[[#This Row],[System Code]]</f>
        <v>792</v>
      </c>
      <c r="D1517">
        <v>2725</v>
      </c>
      <c r="E1517" t="str">
        <f>School_Listing[[#This Row],[System Code]]&amp;School_Listing[[#This Row],[School Code]]</f>
        <v>7922725</v>
      </c>
      <c r="F1517" t="s">
        <v>1579</v>
      </c>
      <c r="G1517">
        <f>School_Listing[[#This Row],[School Code]]</f>
        <v>2725</v>
      </c>
    </row>
    <row r="1518" spans="1:7" hidden="1" x14ac:dyDescent="0.25">
      <c r="A1518">
        <v>792</v>
      </c>
      <c r="B1518" t="s">
        <v>1953</v>
      </c>
      <c r="C1518">
        <f>School_Listing[[#This Row],[System Code]]</f>
        <v>792</v>
      </c>
      <c r="D1518">
        <v>2724</v>
      </c>
      <c r="E1518" t="str">
        <f>School_Listing[[#This Row],[System Code]]&amp;School_Listing[[#This Row],[School Code]]</f>
        <v>7922724</v>
      </c>
      <c r="F1518" t="s">
        <v>2150</v>
      </c>
      <c r="G1518">
        <f>School_Listing[[#This Row],[School Code]]</f>
        <v>2724</v>
      </c>
    </row>
    <row r="1519" spans="1:7" hidden="1" x14ac:dyDescent="0.25">
      <c r="A1519">
        <v>792</v>
      </c>
      <c r="B1519" t="s">
        <v>1953</v>
      </c>
      <c r="C1519">
        <f>School_Listing[[#This Row],[System Code]]</f>
        <v>792</v>
      </c>
      <c r="D1519">
        <v>2726</v>
      </c>
      <c r="E1519" t="str">
        <f>School_Listing[[#This Row],[System Code]]&amp;School_Listing[[#This Row],[School Code]]</f>
        <v>7922726</v>
      </c>
      <c r="F1519" t="s">
        <v>2151</v>
      </c>
      <c r="G1519">
        <f>School_Listing[[#This Row],[School Code]]</f>
        <v>2726</v>
      </c>
    </row>
    <row r="1520" spans="1:7" hidden="1" x14ac:dyDescent="0.25">
      <c r="A1520">
        <v>792</v>
      </c>
      <c r="B1520" t="s">
        <v>1953</v>
      </c>
      <c r="C1520">
        <f>School_Listing[[#This Row],[System Code]]</f>
        <v>792</v>
      </c>
      <c r="D1520">
        <v>8254</v>
      </c>
      <c r="E1520" t="str">
        <f>School_Listing[[#This Row],[System Code]]&amp;School_Listing[[#This Row],[School Code]]</f>
        <v>7928254</v>
      </c>
      <c r="F1520" t="s">
        <v>1580</v>
      </c>
      <c r="G1520">
        <f>School_Listing[[#This Row],[School Code]]</f>
        <v>8254</v>
      </c>
    </row>
    <row r="1521" spans="1:7" hidden="1" x14ac:dyDescent="0.25">
      <c r="A1521">
        <v>792</v>
      </c>
      <c r="B1521" t="s">
        <v>1953</v>
      </c>
      <c r="C1521">
        <f>School_Listing[[#This Row],[System Code]]</f>
        <v>792</v>
      </c>
      <c r="D1521">
        <v>8266</v>
      </c>
      <c r="E1521" t="str">
        <f>School_Listing[[#This Row],[System Code]]&amp;School_Listing[[#This Row],[School Code]]</f>
        <v>7928266</v>
      </c>
      <c r="F1521" t="s">
        <v>1581</v>
      </c>
      <c r="G1521">
        <f>School_Listing[[#This Row],[School Code]]</f>
        <v>8266</v>
      </c>
    </row>
    <row r="1522" spans="1:7" hidden="1" x14ac:dyDescent="0.25">
      <c r="A1522">
        <v>792</v>
      </c>
      <c r="B1522" t="s">
        <v>1953</v>
      </c>
      <c r="C1522">
        <f>School_Listing[[#This Row],[System Code]]</f>
        <v>792</v>
      </c>
      <c r="D1522">
        <v>2730</v>
      </c>
      <c r="E1522" t="str">
        <f>School_Listing[[#This Row],[System Code]]&amp;School_Listing[[#This Row],[School Code]]</f>
        <v>7922730</v>
      </c>
      <c r="F1522" t="s">
        <v>1582</v>
      </c>
      <c r="G1522">
        <f>School_Listing[[#This Row],[School Code]]</f>
        <v>2730</v>
      </c>
    </row>
    <row r="1523" spans="1:7" hidden="1" x14ac:dyDescent="0.25">
      <c r="A1523">
        <v>792</v>
      </c>
      <c r="B1523" t="s">
        <v>1953</v>
      </c>
      <c r="C1523">
        <f>School_Listing[[#This Row],[System Code]]</f>
        <v>792</v>
      </c>
      <c r="D1523">
        <v>2745</v>
      </c>
      <c r="E1523" t="str">
        <f>School_Listing[[#This Row],[System Code]]&amp;School_Listing[[#This Row],[School Code]]</f>
        <v>7922745</v>
      </c>
      <c r="F1523" t="s">
        <v>1583</v>
      </c>
      <c r="G1523">
        <f>School_Listing[[#This Row],[School Code]]</f>
        <v>2745</v>
      </c>
    </row>
    <row r="1524" spans="1:7" hidden="1" x14ac:dyDescent="0.25">
      <c r="A1524">
        <v>792</v>
      </c>
      <c r="B1524" t="s">
        <v>1953</v>
      </c>
      <c r="C1524">
        <f>School_Listing[[#This Row],[System Code]]</f>
        <v>792</v>
      </c>
      <c r="D1524">
        <v>2840</v>
      </c>
      <c r="E1524" t="str">
        <f>School_Listing[[#This Row],[System Code]]&amp;School_Listing[[#This Row],[School Code]]</f>
        <v>7922840</v>
      </c>
      <c r="F1524" t="s">
        <v>1584</v>
      </c>
      <c r="G1524">
        <f>School_Listing[[#This Row],[School Code]]</f>
        <v>2840</v>
      </c>
    </row>
    <row r="1525" spans="1:7" hidden="1" x14ac:dyDescent="0.25">
      <c r="A1525">
        <v>792</v>
      </c>
      <c r="B1525" t="s">
        <v>1953</v>
      </c>
      <c r="C1525">
        <f>School_Listing[[#This Row],[System Code]]</f>
        <v>792</v>
      </c>
      <c r="D1525">
        <v>2750</v>
      </c>
      <c r="E1525" t="str">
        <f>School_Listing[[#This Row],[System Code]]&amp;School_Listing[[#This Row],[School Code]]</f>
        <v>7922750</v>
      </c>
      <c r="F1525" t="s">
        <v>1080</v>
      </c>
      <c r="G1525">
        <f>School_Listing[[#This Row],[School Code]]</f>
        <v>2750</v>
      </c>
    </row>
    <row r="1526" spans="1:7" hidden="1" x14ac:dyDescent="0.25">
      <c r="A1526">
        <v>792</v>
      </c>
      <c r="B1526" t="s">
        <v>1953</v>
      </c>
      <c r="C1526">
        <f>School_Listing[[#This Row],[System Code]]</f>
        <v>792</v>
      </c>
      <c r="D1526">
        <v>2770</v>
      </c>
      <c r="E1526" t="str">
        <f>School_Listing[[#This Row],[System Code]]&amp;School_Listing[[#This Row],[School Code]]</f>
        <v>7922770</v>
      </c>
      <c r="F1526" t="s">
        <v>1585</v>
      </c>
      <c r="G1526">
        <f>School_Listing[[#This Row],[School Code]]</f>
        <v>2770</v>
      </c>
    </row>
    <row r="1527" spans="1:7" hidden="1" x14ac:dyDescent="0.25">
      <c r="A1527">
        <v>792</v>
      </c>
      <c r="B1527" t="s">
        <v>1953</v>
      </c>
      <c r="C1527">
        <f>School_Listing[[#This Row],[System Code]]</f>
        <v>792</v>
      </c>
      <c r="D1527">
        <v>2777</v>
      </c>
      <c r="E1527" t="str">
        <f>School_Listing[[#This Row],[System Code]]&amp;School_Listing[[#This Row],[School Code]]</f>
        <v>7922777</v>
      </c>
      <c r="F1527" t="s">
        <v>1586</v>
      </c>
      <c r="G1527">
        <f>School_Listing[[#This Row],[School Code]]</f>
        <v>2777</v>
      </c>
    </row>
    <row r="1528" spans="1:7" hidden="1" x14ac:dyDescent="0.25">
      <c r="A1528">
        <v>792</v>
      </c>
      <c r="B1528" t="s">
        <v>1953</v>
      </c>
      <c r="C1528">
        <f>School_Listing[[#This Row],[System Code]]</f>
        <v>792</v>
      </c>
      <c r="D1528">
        <v>2780</v>
      </c>
      <c r="E1528" t="str">
        <f>School_Listing[[#This Row],[System Code]]&amp;School_Listing[[#This Row],[School Code]]</f>
        <v>7922780</v>
      </c>
      <c r="F1528" t="s">
        <v>1587</v>
      </c>
      <c r="G1528">
        <f>School_Listing[[#This Row],[School Code]]</f>
        <v>2780</v>
      </c>
    </row>
    <row r="1529" spans="1:7" hidden="1" x14ac:dyDescent="0.25">
      <c r="A1529">
        <v>792</v>
      </c>
      <c r="B1529" t="s">
        <v>1953</v>
      </c>
      <c r="C1529">
        <f>School_Listing[[#This Row],[System Code]]</f>
        <v>792</v>
      </c>
      <c r="D1529">
        <v>2783</v>
      </c>
      <c r="E1529" t="str">
        <f>School_Listing[[#This Row],[System Code]]&amp;School_Listing[[#This Row],[School Code]]</f>
        <v>7922783</v>
      </c>
      <c r="F1529" t="s">
        <v>1588</v>
      </c>
      <c r="G1529">
        <f>School_Listing[[#This Row],[School Code]]</f>
        <v>2783</v>
      </c>
    </row>
    <row r="1530" spans="1:7" hidden="1" x14ac:dyDescent="0.25">
      <c r="A1530">
        <v>792</v>
      </c>
      <c r="B1530" t="s">
        <v>1953</v>
      </c>
      <c r="C1530">
        <f>School_Listing[[#This Row],[System Code]]</f>
        <v>792</v>
      </c>
      <c r="D1530">
        <v>2785</v>
      </c>
      <c r="E1530" t="str">
        <f>School_Listing[[#This Row],[System Code]]&amp;School_Listing[[#This Row],[School Code]]</f>
        <v>7922785</v>
      </c>
      <c r="F1530" t="s">
        <v>1589</v>
      </c>
      <c r="G1530">
        <f>School_Listing[[#This Row],[School Code]]</f>
        <v>2785</v>
      </c>
    </row>
    <row r="1531" spans="1:7" hidden="1" x14ac:dyDescent="0.25">
      <c r="A1531">
        <v>792</v>
      </c>
      <c r="B1531" t="s">
        <v>1953</v>
      </c>
      <c r="C1531">
        <f>School_Listing[[#This Row],[System Code]]</f>
        <v>792</v>
      </c>
      <c r="D1531">
        <v>2790</v>
      </c>
      <c r="E1531" t="str">
        <f>School_Listing[[#This Row],[System Code]]&amp;School_Listing[[#This Row],[School Code]]</f>
        <v>7922790</v>
      </c>
      <c r="F1531" t="s">
        <v>1590</v>
      </c>
      <c r="G1531">
        <f>School_Listing[[#This Row],[School Code]]</f>
        <v>2790</v>
      </c>
    </row>
    <row r="1532" spans="1:7" hidden="1" x14ac:dyDescent="0.25">
      <c r="A1532">
        <v>792</v>
      </c>
      <c r="B1532" t="s">
        <v>1953</v>
      </c>
      <c r="C1532">
        <f>School_Listing[[#This Row],[System Code]]</f>
        <v>792</v>
      </c>
      <c r="D1532">
        <v>2694</v>
      </c>
      <c r="E1532" t="str">
        <f>School_Listing[[#This Row],[System Code]]&amp;School_Listing[[#This Row],[School Code]]</f>
        <v>7922694</v>
      </c>
      <c r="F1532" t="s">
        <v>2152</v>
      </c>
      <c r="G1532">
        <f>School_Listing[[#This Row],[School Code]]</f>
        <v>2694</v>
      </c>
    </row>
    <row r="1533" spans="1:7" hidden="1" x14ac:dyDescent="0.25">
      <c r="A1533">
        <v>792</v>
      </c>
      <c r="B1533" t="s">
        <v>1953</v>
      </c>
      <c r="C1533">
        <f>School_Listing[[#This Row],[System Code]]</f>
        <v>792</v>
      </c>
      <c r="D1533">
        <v>2053</v>
      </c>
      <c r="E1533" t="str">
        <f>School_Listing[[#This Row],[System Code]]&amp;School_Listing[[#This Row],[School Code]]</f>
        <v>7922053</v>
      </c>
      <c r="F1533" t="s">
        <v>1591</v>
      </c>
      <c r="G1533">
        <f>School_Listing[[#This Row],[School Code]]</f>
        <v>2053</v>
      </c>
    </row>
    <row r="1534" spans="1:7" hidden="1" x14ac:dyDescent="0.25">
      <c r="A1534">
        <v>792</v>
      </c>
      <c r="B1534" t="s">
        <v>1953</v>
      </c>
      <c r="C1534">
        <f>School_Listing[[#This Row],[System Code]]</f>
        <v>792</v>
      </c>
      <c r="D1534">
        <v>2800</v>
      </c>
      <c r="E1534" t="str">
        <f>School_Listing[[#This Row],[System Code]]&amp;School_Listing[[#This Row],[School Code]]</f>
        <v>7922800</v>
      </c>
      <c r="F1534" t="s">
        <v>1592</v>
      </c>
      <c r="G1534">
        <f>School_Listing[[#This Row],[School Code]]</f>
        <v>2800</v>
      </c>
    </row>
    <row r="1535" spans="1:7" hidden="1" x14ac:dyDescent="0.25">
      <c r="A1535">
        <v>792</v>
      </c>
      <c r="B1535" t="s">
        <v>1953</v>
      </c>
      <c r="C1535">
        <f>School_Listing[[#This Row],[System Code]]</f>
        <v>792</v>
      </c>
      <c r="D1535">
        <v>2805</v>
      </c>
      <c r="E1535" t="str">
        <f>School_Listing[[#This Row],[System Code]]&amp;School_Listing[[#This Row],[School Code]]</f>
        <v>7922805</v>
      </c>
      <c r="F1535" t="s">
        <v>1593</v>
      </c>
      <c r="G1535">
        <f>School_Listing[[#This Row],[School Code]]</f>
        <v>2805</v>
      </c>
    </row>
    <row r="1536" spans="1:7" hidden="1" x14ac:dyDescent="0.25">
      <c r="A1536">
        <v>792</v>
      </c>
      <c r="B1536" t="s">
        <v>1953</v>
      </c>
      <c r="C1536">
        <f>School_Listing[[#This Row],[System Code]]</f>
        <v>792</v>
      </c>
      <c r="D1536">
        <v>2810</v>
      </c>
      <c r="E1536" t="str">
        <f>School_Listing[[#This Row],[System Code]]&amp;School_Listing[[#This Row],[School Code]]</f>
        <v>7922810</v>
      </c>
      <c r="F1536" t="s">
        <v>1594</v>
      </c>
      <c r="G1536">
        <f>School_Listing[[#This Row],[School Code]]</f>
        <v>2810</v>
      </c>
    </row>
    <row r="1537" spans="1:7" hidden="1" x14ac:dyDescent="0.25">
      <c r="A1537">
        <v>792</v>
      </c>
      <c r="B1537" t="s">
        <v>1953</v>
      </c>
      <c r="C1537">
        <f>School_Listing[[#This Row],[System Code]]</f>
        <v>792</v>
      </c>
      <c r="D1537">
        <v>2815</v>
      </c>
      <c r="E1537" t="str">
        <f>School_Listing[[#This Row],[System Code]]&amp;School_Listing[[#This Row],[School Code]]</f>
        <v>7922815</v>
      </c>
      <c r="F1537" t="s">
        <v>1595</v>
      </c>
      <c r="G1537">
        <f>School_Listing[[#This Row],[School Code]]</f>
        <v>2815</v>
      </c>
    </row>
    <row r="1538" spans="1:7" hidden="1" x14ac:dyDescent="0.25">
      <c r="A1538">
        <v>792</v>
      </c>
      <c r="B1538" t="s">
        <v>1953</v>
      </c>
      <c r="C1538">
        <f>School_Listing[[#This Row],[System Code]]</f>
        <v>792</v>
      </c>
      <c r="D1538">
        <v>185</v>
      </c>
      <c r="E1538" t="str">
        <f>School_Listing[[#This Row],[System Code]]&amp;School_Listing[[#This Row],[School Code]]</f>
        <v>792185</v>
      </c>
      <c r="F1538" t="s">
        <v>1596</v>
      </c>
      <c r="G1538">
        <f>School_Listing[[#This Row],[School Code]]</f>
        <v>185</v>
      </c>
    </row>
    <row r="1539" spans="1:7" hidden="1" x14ac:dyDescent="0.25">
      <c r="A1539">
        <v>793</v>
      </c>
      <c r="B1539" t="s">
        <v>1597</v>
      </c>
      <c r="C1539">
        <f>School_Listing[[#This Row],[System Code]]</f>
        <v>793</v>
      </c>
      <c r="D1539">
        <v>5</v>
      </c>
      <c r="E1539" t="str">
        <f>School_Listing[[#This Row],[System Code]]&amp;School_Listing[[#This Row],[School Code]]</f>
        <v>7935</v>
      </c>
      <c r="F1539" t="s">
        <v>1598</v>
      </c>
      <c r="G1539">
        <f>School_Listing[[#This Row],[School Code]]</f>
        <v>5</v>
      </c>
    </row>
    <row r="1540" spans="1:7" hidden="1" x14ac:dyDescent="0.25">
      <c r="A1540">
        <v>793</v>
      </c>
      <c r="B1540" t="s">
        <v>1597</v>
      </c>
      <c r="C1540">
        <f>School_Listing[[#This Row],[System Code]]</f>
        <v>793</v>
      </c>
      <c r="D1540">
        <v>1</v>
      </c>
      <c r="E1540" t="str">
        <f>School_Listing[[#This Row],[System Code]]&amp;School_Listing[[#This Row],[School Code]]</f>
        <v>7931</v>
      </c>
      <c r="F1540" t="s">
        <v>1599</v>
      </c>
      <c r="G1540">
        <f>School_Listing[[#This Row],[School Code]]</f>
        <v>1</v>
      </c>
    </row>
    <row r="1541" spans="1:7" hidden="1" x14ac:dyDescent="0.25">
      <c r="A1541">
        <v>793</v>
      </c>
      <c r="B1541" t="s">
        <v>1597</v>
      </c>
      <c r="C1541">
        <f>School_Listing[[#This Row],[System Code]]</f>
        <v>793</v>
      </c>
      <c r="D1541">
        <v>6</v>
      </c>
      <c r="E1541" t="str">
        <f>School_Listing[[#This Row],[System Code]]&amp;School_Listing[[#This Row],[School Code]]</f>
        <v>7936</v>
      </c>
      <c r="F1541" t="s">
        <v>1600</v>
      </c>
      <c r="G1541">
        <f>School_Listing[[#This Row],[School Code]]</f>
        <v>6</v>
      </c>
    </row>
    <row r="1542" spans="1:7" hidden="1" x14ac:dyDescent="0.25">
      <c r="A1542">
        <v>793</v>
      </c>
      <c r="B1542" t="s">
        <v>1597</v>
      </c>
      <c r="C1542">
        <f>School_Listing[[#This Row],[System Code]]</f>
        <v>793</v>
      </c>
      <c r="D1542">
        <v>195</v>
      </c>
      <c r="E1542" t="str">
        <f>School_Listing[[#This Row],[System Code]]&amp;School_Listing[[#This Row],[School Code]]</f>
        <v>793195</v>
      </c>
      <c r="F1542" t="s">
        <v>1601</v>
      </c>
      <c r="G1542">
        <f>School_Listing[[#This Row],[School Code]]</f>
        <v>195</v>
      </c>
    </row>
    <row r="1543" spans="1:7" hidden="1" x14ac:dyDescent="0.25">
      <c r="A1543">
        <v>794</v>
      </c>
      <c r="B1543" t="s">
        <v>1602</v>
      </c>
      <c r="C1543">
        <f>School_Listing[[#This Row],[System Code]]</f>
        <v>794</v>
      </c>
      <c r="D1543">
        <v>3</v>
      </c>
      <c r="E1543" t="str">
        <f>School_Listing[[#This Row],[System Code]]&amp;School_Listing[[#This Row],[School Code]]</f>
        <v>7943</v>
      </c>
      <c r="F1543" t="s">
        <v>1603</v>
      </c>
      <c r="G1543">
        <f>School_Listing[[#This Row],[School Code]]</f>
        <v>3</v>
      </c>
    </row>
    <row r="1544" spans="1:7" hidden="1" x14ac:dyDescent="0.25">
      <c r="A1544">
        <v>794</v>
      </c>
      <c r="B1544" t="s">
        <v>1602</v>
      </c>
      <c r="C1544">
        <f>School_Listing[[#This Row],[System Code]]</f>
        <v>794</v>
      </c>
      <c r="D1544">
        <v>7</v>
      </c>
      <c r="E1544" t="str">
        <f>School_Listing[[#This Row],[System Code]]&amp;School_Listing[[#This Row],[School Code]]</f>
        <v>7947</v>
      </c>
      <c r="F1544" t="s">
        <v>1604</v>
      </c>
      <c r="G1544">
        <f>School_Listing[[#This Row],[School Code]]</f>
        <v>7</v>
      </c>
    </row>
    <row r="1545" spans="1:7" hidden="1" x14ac:dyDescent="0.25">
      <c r="A1545">
        <v>794</v>
      </c>
      <c r="B1545" t="s">
        <v>1602</v>
      </c>
      <c r="C1545">
        <f>School_Listing[[#This Row],[System Code]]</f>
        <v>794</v>
      </c>
      <c r="D1545">
        <v>20</v>
      </c>
      <c r="E1545" t="str">
        <f>School_Listing[[#This Row],[System Code]]&amp;School_Listing[[#This Row],[School Code]]</f>
        <v>79420</v>
      </c>
      <c r="F1545" t="s">
        <v>1605</v>
      </c>
      <c r="G1545">
        <f>School_Listing[[#This Row],[School Code]]</f>
        <v>20</v>
      </c>
    </row>
    <row r="1546" spans="1:7" hidden="1" x14ac:dyDescent="0.25">
      <c r="A1546">
        <v>794</v>
      </c>
      <c r="B1546" t="s">
        <v>1602</v>
      </c>
      <c r="C1546">
        <f>School_Listing[[#This Row],[System Code]]</f>
        <v>794</v>
      </c>
      <c r="D1546">
        <v>25</v>
      </c>
      <c r="E1546" t="str">
        <f>School_Listing[[#This Row],[System Code]]&amp;School_Listing[[#This Row],[School Code]]</f>
        <v>79425</v>
      </c>
      <c r="F1546" t="s">
        <v>1606</v>
      </c>
      <c r="G1546">
        <f>School_Listing[[#This Row],[School Code]]</f>
        <v>25</v>
      </c>
    </row>
    <row r="1547" spans="1:7" hidden="1" x14ac:dyDescent="0.25">
      <c r="A1547">
        <v>794</v>
      </c>
      <c r="B1547" t="s">
        <v>1602</v>
      </c>
      <c r="C1547">
        <f>School_Listing[[#This Row],[System Code]]</f>
        <v>794</v>
      </c>
      <c r="D1547">
        <v>30</v>
      </c>
      <c r="E1547" t="str">
        <f>School_Listing[[#This Row],[System Code]]&amp;School_Listing[[#This Row],[School Code]]</f>
        <v>79430</v>
      </c>
      <c r="F1547" t="s">
        <v>1607</v>
      </c>
      <c r="G1547">
        <f>School_Listing[[#This Row],[School Code]]</f>
        <v>30</v>
      </c>
    </row>
    <row r="1548" spans="1:7" hidden="1" x14ac:dyDescent="0.25">
      <c r="A1548">
        <v>794</v>
      </c>
      <c r="B1548" t="s">
        <v>1602</v>
      </c>
      <c r="C1548">
        <f>School_Listing[[#This Row],[System Code]]</f>
        <v>794</v>
      </c>
      <c r="D1548">
        <v>33</v>
      </c>
      <c r="E1548" t="str">
        <f>School_Listing[[#This Row],[System Code]]&amp;School_Listing[[#This Row],[School Code]]</f>
        <v>79433</v>
      </c>
      <c r="F1548" t="s">
        <v>1608</v>
      </c>
      <c r="G1548">
        <f>School_Listing[[#This Row],[School Code]]</f>
        <v>33</v>
      </c>
    </row>
    <row r="1549" spans="1:7" hidden="1" x14ac:dyDescent="0.25">
      <c r="A1549">
        <v>794</v>
      </c>
      <c r="B1549" t="s">
        <v>1602</v>
      </c>
      <c r="C1549">
        <f>School_Listing[[#This Row],[System Code]]</f>
        <v>794</v>
      </c>
      <c r="D1549">
        <v>90</v>
      </c>
      <c r="E1549" t="str">
        <f>School_Listing[[#This Row],[System Code]]&amp;School_Listing[[#This Row],[School Code]]</f>
        <v>79490</v>
      </c>
      <c r="F1549" t="s">
        <v>1609</v>
      </c>
      <c r="G1549">
        <f>School_Listing[[#This Row],[School Code]]</f>
        <v>90</v>
      </c>
    </row>
    <row r="1550" spans="1:7" hidden="1" x14ac:dyDescent="0.25">
      <c r="A1550">
        <v>794</v>
      </c>
      <c r="B1550" t="s">
        <v>1602</v>
      </c>
      <c r="C1550">
        <f>School_Listing[[#This Row],[System Code]]</f>
        <v>794</v>
      </c>
      <c r="D1550">
        <v>95</v>
      </c>
      <c r="E1550" t="str">
        <f>School_Listing[[#This Row],[System Code]]&amp;School_Listing[[#This Row],[School Code]]</f>
        <v>79495</v>
      </c>
      <c r="F1550" t="s">
        <v>1610</v>
      </c>
      <c r="G1550">
        <f>School_Listing[[#This Row],[School Code]]</f>
        <v>95</v>
      </c>
    </row>
    <row r="1551" spans="1:7" hidden="1" x14ac:dyDescent="0.25">
      <c r="A1551">
        <v>794</v>
      </c>
      <c r="B1551" t="s">
        <v>1602</v>
      </c>
      <c r="C1551">
        <f>School_Listing[[#This Row],[System Code]]</f>
        <v>794</v>
      </c>
      <c r="D1551">
        <v>150</v>
      </c>
      <c r="E1551" t="str">
        <f>School_Listing[[#This Row],[System Code]]&amp;School_Listing[[#This Row],[School Code]]</f>
        <v>794150</v>
      </c>
      <c r="F1551" t="s">
        <v>1611</v>
      </c>
      <c r="G1551">
        <f>School_Listing[[#This Row],[School Code]]</f>
        <v>150</v>
      </c>
    </row>
    <row r="1552" spans="1:7" hidden="1" x14ac:dyDescent="0.25">
      <c r="A1552">
        <v>794</v>
      </c>
      <c r="B1552" t="s">
        <v>1602</v>
      </c>
      <c r="C1552">
        <f>School_Listing[[#This Row],[System Code]]</f>
        <v>794</v>
      </c>
      <c r="D1552">
        <v>155</v>
      </c>
      <c r="E1552" t="str">
        <f>School_Listing[[#This Row],[System Code]]&amp;School_Listing[[#This Row],[School Code]]</f>
        <v>794155</v>
      </c>
      <c r="F1552" t="s">
        <v>1612</v>
      </c>
      <c r="G1552">
        <f>School_Listing[[#This Row],[School Code]]</f>
        <v>155</v>
      </c>
    </row>
    <row r="1553" spans="1:7" hidden="1" x14ac:dyDescent="0.25">
      <c r="A1553">
        <v>795</v>
      </c>
      <c r="B1553" t="s">
        <v>1613</v>
      </c>
      <c r="C1553">
        <f>School_Listing[[#This Row],[System Code]]</f>
        <v>795</v>
      </c>
      <c r="D1553">
        <v>8</v>
      </c>
      <c r="E1553" t="str">
        <f>School_Listing[[#This Row],[System Code]]&amp;School_Listing[[#This Row],[School Code]]</f>
        <v>7958</v>
      </c>
      <c r="F1553" t="s">
        <v>1614</v>
      </c>
      <c r="G1553">
        <f>School_Listing[[#This Row],[School Code]]</f>
        <v>8</v>
      </c>
    </row>
    <row r="1554" spans="1:7" hidden="1" x14ac:dyDescent="0.25">
      <c r="A1554">
        <v>795</v>
      </c>
      <c r="B1554" t="s">
        <v>1613</v>
      </c>
      <c r="C1554">
        <f>School_Listing[[#This Row],[System Code]]</f>
        <v>795</v>
      </c>
      <c r="D1554">
        <v>55</v>
      </c>
      <c r="E1554" t="str">
        <f>School_Listing[[#This Row],[System Code]]&amp;School_Listing[[#This Row],[School Code]]</f>
        <v>79555</v>
      </c>
      <c r="F1554" t="s">
        <v>1615</v>
      </c>
      <c r="G1554">
        <f>School_Listing[[#This Row],[School Code]]</f>
        <v>55</v>
      </c>
    </row>
    <row r="1555" spans="1:7" hidden="1" x14ac:dyDescent="0.25">
      <c r="A1555">
        <v>795</v>
      </c>
      <c r="B1555" t="s">
        <v>1613</v>
      </c>
      <c r="C1555">
        <f>School_Listing[[#This Row],[System Code]]</f>
        <v>795</v>
      </c>
      <c r="D1555">
        <v>60</v>
      </c>
      <c r="E1555" t="str">
        <f>School_Listing[[#This Row],[System Code]]&amp;School_Listing[[#This Row],[School Code]]</f>
        <v>79560</v>
      </c>
      <c r="F1555" t="s">
        <v>1616</v>
      </c>
      <c r="G1555">
        <f>School_Listing[[#This Row],[School Code]]</f>
        <v>60</v>
      </c>
    </row>
    <row r="1556" spans="1:7" hidden="1" x14ac:dyDescent="0.25">
      <c r="A1556">
        <v>795</v>
      </c>
      <c r="B1556" t="s">
        <v>1613</v>
      </c>
      <c r="C1556">
        <f>School_Listing[[#This Row],[System Code]]</f>
        <v>795</v>
      </c>
      <c r="D1556">
        <v>63</v>
      </c>
      <c r="E1556" t="str">
        <f>School_Listing[[#This Row],[System Code]]&amp;School_Listing[[#This Row],[School Code]]</f>
        <v>79563</v>
      </c>
      <c r="F1556" t="s">
        <v>1617</v>
      </c>
      <c r="G1556">
        <f>School_Listing[[#This Row],[School Code]]</f>
        <v>63</v>
      </c>
    </row>
    <row r="1557" spans="1:7" hidden="1" x14ac:dyDescent="0.25">
      <c r="A1557">
        <v>795</v>
      </c>
      <c r="B1557" t="s">
        <v>1613</v>
      </c>
      <c r="C1557">
        <f>School_Listing[[#This Row],[System Code]]</f>
        <v>795</v>
      </c>
      <c r="D1557">
        <v>50</v>
      </c>
      <c r="E1557" t="str">
        <f>School_Listing[[#This Row],[System Code]]&amp;School_Listing[[#This Row],[School Code]]</f>
        <v>79550</v>
      </c>
      <c r="F1557" t="s">
        <v>2153</v>
      </c>
      <c r="G1557">
        <f>School_Listing[[#This Row],[School Code]]</f>
        <v>50</v>
      </c>
    </row>
    <row r="1558" spans="1:7" hidden="1" x14ac:dyDescent="0.25">
      <c r="A1558">
        <v>795</v>
      </c>
      <c r="B1558" t="s">
        <v>1613</v>
      </c>
      <c r="C1558">
        <f>School_Listing[[#This Row],[System Code]]</f>
        <v>795</v>
      </c>
      <c r="D1558">
        <v>65</v>
      </c>
      <c r="E1558" t="str">
        <f>School_Listing[[#This Row],[System Code]]&amp;School_Listing[[#This Row],[School Code]]</f>
        <v>79565</v>
      </c>
      <c r="F1558" t="s">
        <v>1618</v>
      </c>
      <c r="G1558">
        <f>School_Listing[[#This Row],[School Code]]</f>
        <v>65</v>
      </c>
    </row>
    <row r="1559" spans="1:7" hidden="1" x14ac:dyDescent="0.25">
      <c r="A1559">
        <v>795</v>
      </c>
      <c r="B1559" t="s">
        <v>1613</v>
      </c>
      <c r="C1559">
        <f>School_Listing[[#This Row],[System Code]]</f>
        <v>795</v>
      </c>
      <c r="D1559">
        <v>165</v>
      </c>
      <c r="E1559" t="str">
        <f>School_Listing[[#This Row],[System Code]]&amp;School_Listing[[#This Row],[School Code]]</f>
        <v>795165</v>
      </c>
      <c r="F1559" t="s">
        <v>2154</v>
      </c>
      <c r="G1559">
        <f>School_Listing[[#This Row],[School Code]]</f>
        <v>165</v>
      </c>
    </row>
    <row r="1560" spans="1:7" hidden="1" x14ac:dyDescent="0.25">
      <c r="A1560">
        <v>795</v>
      </c>
      <c r="B1560" t="s">
        <v>1613</v>
      </c>
      <c r="C1560">
        <f>School_Listing[[#This Row],[System Code]]</f>
        <v>795</v>
      </c>
      <c r="D1560">
        <v>183</v>
      </c>
      <c r="E1560" t="str">
        <f>School_Listing[[#This Row],[System Code]]&amp;School_Listing[[#This Row],[School Code]]</f>
        <v>795183</v>
      </c>
      <c r="F1560" t="s">
        <v>1619</v>
      </c>
      <c r="G1560">
        <f>School_Listing[[#This Row],[School Code]]</f>
        <v>183</v>
      </c>
    </row>
    <row r="1561" spans="1:7" hidden="1" x14ac:dyDescent="0.25">
      <c r="A1561">
        <v>795</v>
      </c>
      <c r="B1561" t="s">
        <v>1613</v>
      </c>
      <c r="C1561">
        <f>School_Listing[[#This Row],[System Code]]</f>
        <v>795</v>
      </c>
      <c r="D1561">
        <v>190</v>
      </c>
      <c r="E1561" t="str">
        <f>School_Listing[[#This Row],[System Code]]&amp;School_Listing[[#This Row],[School Code]]</f>
        <v>795190</v>
      </c>
      <c r="F1561" t="s">
        <v>1620</v>
      </c>
      <c r="G1561">
        <f>School_Listing[[#This Row],[School Code]]</f>
        <v>190</v>
      </c>
    </row>
    <row r="1562" spans="1:7" hidden="1" x14ac:dyDescent="0.25">
      <c r="A1562">
        <v>795</v>
      </c>
      <c r="B1562" t="s">
        <v>1613</v>
      </c>
      <c r="C1562">
        <f>School_Listing[[#This Row],[System Code]]</f>
        <v>795</v>
      </c>
      <c r="D1562">
        <v>168</v>
      </c>
      <c r="E1562" t="str">
        <f>School_Listing[[#This Row],[System Code]]&amp;School_Listing[[#This Row],[School Code]]</f>
        <v>795168</v>
      </c>
      <c r="F1562" t="s">
        <v>2155</v>
      </c>
      <c r="G1562">
        <f>School_Listing[[#This Row],[School Code]]</f>
        <v>168</v>
      </c>
    </row>
    <row r="1563" spans="1:7" hidden="1" x14ac:dyDescent="0.25">
      <c r="A1563">
        <v>796</v>
      </c>
      <c r="B1563" t="s">
        <v>1621</v>
      </c>
      <c r="C1563">
        <f>School_Listing[[#This Row],[System Code]]</f>
        <v>796</v>
      </c>
      <c r="D1563">
        <v>70</v>
      </c>
      <c r="E1563" t="str">
        <f>School_Listing[[#This Row],[System Code]]&amp;School_Listing[[#This Row],[School Code]]</f>
        <v>79670</v>
      </c>
      <c r="F1563" t="s">
        <v>1622</v>
      </c>
      <c r="G1563">
        <f>School_Listing[[#This Row],[School Code]]</f>
        <v>70</v>
      </c>
    </row>
    <row r="1564" spans="1:7" hidden="1" x14ac:dyDescent="0.25">
      <c r="A1564">
        <v>796</v>
      </c>
      <c r="B1564" t="s">
        <v>1621</v>
      </c>
      <c r="C1564">
        <f>School_Listing[[#This Row],[System Code]]</f>
        <v>796</v>
      </c>
      <c r="D1564">
        <v>100</v>
      </c>
      <c r="E1564" t="str">
        <f>School_Listing[[#This Row],[System Code]]&amp;School_Listing[[#This Row],[School Code]]</f>
        <v>796100</v>
      </c>
      <c r="F1564" t="s">
        <v>1623</v>
      </c>
      <c r="G1564">
        <f>School_Listing[[#This Row],[School Code]]</f>
        <v>100</v>
      </c>
    </row>
    <row r="1565" spans="1:7" hidden="1" x14ac:dyDescent="0.25">
      <c r="A1565">
        <v>796</v>
      </c>
      <c r="B1565" t="s">
        <v>1621</v>
      </c>
      <c r="C1565">
        <f>School_Listing[[#This Row],[System Code]]</f>
        <v>796</v>
      </c>
      <c r="D1565">
        <v>105</v>
      </c>
      <c r="E1565" t="str">
        <f>School_Listing[[#This Row],[System Code]]&amp;School_Listing[[#This Row],[School Code]]</f>
        <v>796105</v>
      </c>
      <c r="F1565" t="s">
        <v>2156</v>
      </c>
      <c r="G1565">
        <f>School_Listing[[#This Row],[School Code]]</f>
        <v>105</v>
      </c>
    </row>
    <row r="1566" spans="1:7" hidden="1" x14ac:dyDescent="0.25">
      <c r="A1566">
        <v>796</v>
      </c>
      <c r="B1566" t="s">
        <v>1621</v>
      </c>
      <c r="C1566">
        <f>School_Listing[[#This Row],[System Code]]</f>
        <v>796</v>
      </c>
      <c r="D1566">
        <v>110</v>
      </c>
      <c r="E1566" t="str">
        <f>School_Listing[[#This Row],[System Code]]&amp;School_Listing[[#This Row],[School Code]]</f>
        <v>796110</v>
      </c>
      <c r="F1566" t="s">
        <v>2157</v>
      </c>
      <c r="G1566">
        <f>School_Listing[[#This Row],[School Code]]</f>
        <v>110</v>
      </c>
    </row>
    <row r="1567" spans="1:7" hidden="1" x14ac:dyDescent="0.25">
      <c r="A1567">
        <v>796</v>
      </c>
      <c r="B1567" t="s">
        <v>1621</v>
      </c>
      <c r="C1567">
        <f>School_Listing[[#This Row],[System Code]]</f>
        <v>796</v>
      </c>
      <c r="D1567">
        <v>111</v>
      </c>
      <c r="E1567" t="str">
        <f>School_Listing[[#This Row],[System Code]]&amp;School_Listing[[#This Row],[School Code]]</f>
        <v>796111</v>
      </c>
      <c r="F1567" t="s">
        <v>1624</v>
      </c>
      <c r="G1567">
        <f>School_Listing[[#This Row],[School Code]]</f>
        <v>111</v>
      </c>
    </row>
    <row r="1568" spans="1:7" hidden="1" x14ac:dyDescent="0.25">
      <c r="A1568">
        <v>796</v>
      </c>
      <c r="B1568" t="s">
        <v>1621</v>
      </c>
      <c r="C1568">
        <f>School_Listing[[#This Row],[System Code]]</f>
        <v>796</v>
      </c>
      <c r="D1568">
        <v>109</v>
      </c>
      <c r="E1568" t="str">
        <f>School_Listing[[#This Row],[System Code]]&amp;School_Listing[[#This Row],[School Code]]</f>
        <v>796109</v>
      </c>
      <c r="F1568" t="s">
        <v>1625</v>
      </c>
      <c r="G1568">
        <f>School_Listing[[#This Row],[School Code]]</f>
        <v>109</v>
      </c>
    </row>
    <row r="1569" spans="1:7" hidden="1" x14ac:dyDescent="0.25">
      <c r="A1569">
        <v>796</v>
      </c>
      <c r="B1569" t="s">
        <v>1621</v>
      </c>
      <c r="C1569">
        <f>School_Listing[[#This Row],[System Code]]</f>
        <v>796</v>
      </c>
      <c r="D1569">
        <v>160</v>
      </c>
      <c r="E1569" t="str">
        <f>School_Listing[[#This Row],[System Code]]&amp;School_Listing[[#This Row],[School Code]]</f>
        <v>796160</v>
      </c>
      <c r="F1569" t="s">
        <v>1626</v>
      </c>
      <c r="G1569">
        <f>School_Listing[[#This Row],[School Code]]</f>
        <v>160</v>
      </c>
    </row>
    <row r="1570" spans="1:7" hidden="1" x14ac:dyDescent="0.25">
      <c r="A1570">
        <v>797</v>
      </c>
      <c r="B1570" t="s">
        <v>1627</v>
      </c>
      <c r="C1570">
        <f>School_Listing[[#This Row],[System Code]]</f>
        <v>797</v>
      </c>
      <c r="D1570">
        <v>116</v>
      </c>
      <c r="E1570" t="str">
        <f>School_Listing[[#This Row],[System Code]]&amp;School_Listing[[#This Row],[School Code]]</f>
        <v>797116</v>
      </c>
      <c r="F1570" t="s">
        <v>1628</v>
      </c>
      <c r="G1570">
        <f>School_Listing[[#This Row],[School Code]]</f>
        <v>116</v>
      </c>
    </row>
    <row r="1571" spans="1:7" hidden="1" x14ac:dyDescent="0.25">
      <c r="A1571">
        <v>797</v>
      </c>
      <c r="B1571" t="s">
        <v>1627</v>
      </c>
      <c r="C1571">
        <f>School_Listing[[#This Row],[System Code]]</f>
        <v>797</v>
      </c>
      <c r="D1571">
        <v>120</v>
      </c>
      <c r="E1571" t="str">
        <f>School_Listing[[#This Row],[System Code]]&amp;School_Listing[[#This Row],[School Code]]</f>
        <v>797120</v>
      </c>
      <c r="F1571" t="s">
        <v>2158</v>
      </c>
      <c r="G1571">
        <f>School_Listing[[#This Row],[School Code]]</f>
        <v>120</v>
      </c>
    </row>
    <row r="1572" spans="1:7" hidden="1" x14ac:dyDescent="0.25">
      <c r="A1572">
        <v>798</v>
      </c>
      <c r="B1572" t="s">
        <v>1629</v>
      </c>
      <c r="C1572">
        <f>School_Listing[[#This Row],[System Code]]</f>
        <v>798</v>
      </c>
      <c r="D1572">
        <v>130</v>
      </c>
      <c r="E1572" t="str">
        <f>School_Listing[[#This Row],[System Code]]&amp;School_Listing[[#This Row],[School Code]]</f>
        <v>798130</v>
      </c>
      <c r="F1572" t="s">
        <v>2159</v>
      </c>
      <c r="G1572">
        <f>School_Listing[[#This Row],[School Code]]</f>
        <v>130</v>
      </c>
    </row>
    <row r="1573" spans="1:7" hidden="1" x14ac:dyDescent="0.25">
      <c r="A1573">
        <v>798</v>
      </c>
      <c r="B1573" t="s">
        <v>1629</v>
      </c>
      <c r="C1573">
        <f>School_Listing[[#This Row],[System Code]]</f>
        <v>798</v>
      </c>
      <c r="D1573">
        <v>132</v>
      </c>
      <c r="E1573" t="str">
        <f>School_Listing[[#This Row],[System Code]]&amp;School_Listing[[#This Row],[School Code]]</f>
        <v>798132</v>
      </c>
      <c r="F1573" t="s">
        <v>2160</v>
      </c>
      <c r="G1573">
        <f>School_Listing[[#This Row],[School Code]]</f>
        <v>132</v>
      </c>
    </row>
    <row r="1574" spans="1:7" hidden="1" x14ac:dyDescent="0.25">
      <c r="A1574">
        <v>798</v>
      </c>
      <c r="B1574" t="s">
        <v>1629</v>
      </c>
      <c r="C1574">
        <f>School_Listing[[#This Row],[System Code]]</f>
        <v>798</v>
      </c>
      <c r="D1574">
        <v>123</v>
      </c>
      <c r="E1574" t="str">
        <f>School_Listing[[#This Row],[System Code]]&amp;School_Listing[[#This Row],[School Code]]</f>
        <v>798123</v>
      </c>
      <c r="F1574" t="s">
        <v>2161</v>
      </c>
      <c r="G1574">
        <f>School_Listing[[#This Row],[School Code]]</f>
        <v>123</v>
      </c>
    </row>
    <row r="1575" spans="1:7" hidden="1" x14ac:dyDescent="0.25">
      <c r="A1575">
        <v>800</v>
      </c>
      <c r="B1575" t="s">
        <v>1630</v>
      </c>
      <c r="C1575">
        <f>School_Listing[[#This Row],[System Code]]</f>
        <v>800</v>
      </c>
      <c r="D1575">
        <v>5</v>
      </c>
      <c r="E1575" t="str">
        <f>School_Listing[[#This Row],[System Code]]&amp;School_Listing[[#This Row],[School Code]]</f>
        <v>8005</v>
      </c>
      <c r="F1575" t="s">
        <v>1631</v>
      </c>
      <c r="G1575">
        <f>School_Listing[[#This Row],[School Code]]</f>
        <v>5</v>
      </c>
    </row>
    <row r="1576" spans="1:7" hidden="1" x14ac:dyDescent="0.25">
      <c r="A1576">
        <v>800</v>
      </c>
      <c r="B1576" t="s">
        <v>1630</v>
      </c>
      <c r="C1576">
        <f>School_Listing[[#This Row],[System Code]]</f>
        <v>800</v>
      </c>
      <c r="D1576">
        <v>15</v>
      </c>
      <c r="E1576" t="str">
        <f>School_Listing[[#This Row],[System Code]]&amp;School_Listing[[#This Row],[School Code]]</f>
        <v>80015</v>
      </c>
      <c r="F1576" t="s">
        <v>1632</v>
      </c>
      <c r="G1576">
        <f>School_Listing[[#This Row],[School Code]]</f>
        <v>15</v>
      </c>
    </row>
    <row r="1577" spans="1:7" hidden="1" x14ac:dyDescent="0.25">
      <c r="A1577">
        <v>800</v>
      </c>
      <c r="B1577" t="s">
        <v>1630</v>
      </c>
      <c r="C1577">
        <f>School_Listing[[#This Row],[System Code]]</f>
        <v>800</v>
      </c>
      <c r="D1577">
        <v>20</v>
      </c>
      <c r="E1577" t="str">
        <f>School_Listing[[#This Row],[System Code]]&amp;School_Listing[[#This Row],[School Code]]</f>
        <v>80020</v>
      </c>
      <c r="F1577" t="s">
        <v>1633</v>
      </c>
      <c r="G1577">
        <f>School_Listing[[#This Row],[School Code]]</f>
        <v>20</v>
      </c>
    </row>
    <row r="1578" spans="1:7" hidden="1" x14ac:dyDescent="0.25">
      <c r="A1578">
        <v>800</v>
      </c>
      <c r="B1578" t="s">
        <v>1630</v>
      </c>
      <c r="C1578">
        <f>School_Listing[[#This Row],[System Code]]</f>
        <v>800</v>
      </c>
      <c r="D1578">
        <v>30</v>
      </c>
      <c r="E1578" t="str">
        <f>School_Listing[[#This Row],[System Code]]&amp;School_Listing[[#This Row],[School Code]]</f>
        <v>80030</v>
      </c>
      <c r="F1578" t="s">
        <v>1634</v>
      </c>
      <c r="G1578">
        <f>School_Listing[[#This Row],[School Code]]</f>
        <v>30</v>
      </c>
    </row>
    <row r="1579" spans="1:7" hidden="1" x14ac:dyDescent="0.25">
      <c r="A1579">
        <v>800</v>
      </c>
      <c r="B1579" t="s">
        <v>1630</v>
      </c>
      <c r="C1579">
        <f>School_Listing[[#This Row],[System Code]]</f>
        <v>800</v>
      </c>
      <c r="D1579">
        <v>25</v>
      </c>
      <c r="E1579" t="str">
        <f>School_Listing[[#This Row],[System Code]]&amp;School_Listing[[#This Row],[School Code]]</f>
        <v>80025</v>
      </c>
      <c r="F1579" t="s">
        <v>1635</v>
      </c>
      <c r="G1579">
        <f>School_Listing[[#This Row],[School Code]]</f>
        <v>25</v>
      </c>
    </row>
    <row r="1580" spans="1:7" hidden="1" x14ac:dyDescent="0.25">
      <c r="A1580">
        <v>800</v>
      </c>
      <c r="B1580" t="s">
        <v>1630</v>
      </c>
      <c r="C1580">
        <f>School_Listing[[#This Row],[System Code]]</f>
        <v>800</v>
      </c>
      <c r="D1580">
        <v>35</v>
      </c>
      <c r="E1580" t="str">
        <f>School_Listing[[#This Row],[System Code]]&amp;School_Listing[[#This Row],[School Code]]</f>
        <v>80035</v>
      </c>
      <c r="F1580" t="s">
        <v>1636</v>
      </c>
      <c r="G1580">
        <f>School_Listing[[#This Row],[School Code]]</f>
        <v>35</v>
      </c>
    </row>
    <row r="1581" spans="1:7" hidden="1" x14ac:dyDescent="0.25">
      <c r="A1581">
        <v>800</v>
      </c>
      <c r="B1581" t="s">
        <v>1630</v>
      </c>
      <c r="C1581">
        <f>School_Listing[[#This Row],[System Code]]</f>
        <v>800</v>
      </c>
      <c r="D1581">
        <v>45</v>
      </c>
      <c r="E1581" t="str">
        <f>School_Listing[[#This Row],[System Code]]&amp;School_Listing[[#This Row],[School Code]]</f>
        <v>80045</v>
      </c>
      <c r="F1581" t="s">
        <v>1637</v>
      </c>
      <c r="G1581">
        <f>School_Listing[[#This Row],[School Code]]</f>
        <v>45</v>
      </c>
    </row>
    <row r="1582" spans="1:7" hidden="1" x14ac:dyDescent="0.25">
      <c r="A1582">
        <v>800</v>
      </c>
      <c r="B1582" t="s">
        <v>1630</v>
      </c>
      <c r="C1582">
        <f>School_Listing[[#This Row],[System Code]]</f>
        <v>800</v>
      </c>
      <c r="D1582">
        <v>51</v>
      </c>
      <c r="E1582" t="str">
        <f>School_Listing[[#This Row],[System Code]]&amp;School_Listing[[#This Row],[School Code]]</f>
        <v>80051</v>
      </c>
      <c r="F1582" t="s">
        <v>1638</v>
      </c>
      <c r="G1582">
        <f>School_Listing[[#This Row],[School Code]]</f>
        <v>51</v>
      </c>
    </row>
    <row r="1583" spans="1:7" hidden="1" x14ac:dyDescent="0.25">
      <c r="A1583">
        <v>800</v>
      </c>
      <c r="B1583" t="s">
        <v>1630</v>
      </c>
      <c r="C1583">
        <f>School_Listing[[#This Row],[System Code]]</f>
        <v>800</v>
      </c>
      <c r="D1583">
        <v>60</v>
      </c>
      <c r="E1583" t="str">
        <f>School_Listing[[#This Row],[System Code]]&amp;School_Listing[[#This Row],[School Code]]</f>
        <v>80060</v>
      </c>
      <c r="F1583" t="s">
        <v>748</v>
      </c>
      <c r="G1583">
        <f>School_Listing[[#This Row],[School Code]]</f>
        <v>60</v>
      </c>
    </row>
    <row r="1584" spans="1:7" hidden="1" x14ac:dyDescent="0.25">
      <c r="A1584">
        <v>810</v>
      </c>
      <c r="B1584" t="s">
        <v>1639</v>
      </c>
      <c r="C1584">
        <f>School_Listing[[#This Row],[System Code]]</f>
        <v>810</v>
      </c>
      <c r="D1584">
        <v>15</v>
      </c>
      <c r="E1584" t="str">
        <f>School_Listing[[#This Row],[System Code]]&amp;School_Listing[[#This Row],[School Code]]</f>
        <v>81015</v>
      </c>
      <c r="F1584" t="s">
        <v>1640</v>
      </c>
      <c r="G1584">
        <f>School_Listing[[#This Row],[School Code]]</f>
        <v>15</v>
      </c>
    </row>
    <row r="1585" spans="1:7" hidden="1" x14ac:dyDescent="0.25">
      <c r="A1585">
        <v>810</v>
      </c>
      <c r="B1585" t="s">
        <v>1639</v>
      </c>
      <c r="C1585">
        <f>School_Listing[[#This Row],[System Code]]</f>
        <v>810</v>
      </c>
      <c r="D1585">
        <v>7001</v>
      </c>
      <c r="E1585" t="str">
        <f>School_Listing[[#This Row],[System Code]]&amp;School_Listing[[#This Row],[School Code]]</f>
        <v>8107001</v>
      </c>
      <c r="F1585" t="s">
        <v>2162</v>
      </c>
      <c r="G1585">
        <f>School_Listing[[#This Row],[School Code]]</f>
        <v>7001</v>
      </c>
    </row>
    <row r="1586" spans="1:7" hidden="1" x14ac:dyDescent="0.25">
      <c r="A1586">
        <v>810</v>
      </c>
      <c r="B1586" t="s">
        <v>1639</v>
      </c>
      <c r="C1586">
        <f>School_Listing[[#This Row],[System Code]]</f>
        <v>810</v>
      </c>
      <c r="D1586">
        <v>17</v>
      </c>
      <c r="E1586" t="str">
        <f>School_Listing[[#This Row],[System Code]]&amp;School_Listing[[#This Row],[School Code]]</f>
        <v>81017</v>
      </c>
      <c r="F1586" t="s">
        <v>1641</v>
      </c>
      <c r="G1586">
        <f>School_Listing[[#This Row],[School Code]]</f>
        <v>17</v>
      </c>
    </row>
    <row r="1587" spans="1:7" hidden="1" x14ac:dyDescent="0.25">
      <c r="A1587">
        <v>810</v>
      </c>
      <c r="B1587" t="s">
        <v>1639</v>
      </c>
      <c r="C1587">
        <f>School_Listing[[#This Row],[System Code]]</f>
        <v>810</v>
      </c>
      <c r="D1587">
        <v>25</v>
      </c>
      <c r="E1587" t="str">
        <f>School_Listing[[#This Row],[System Code]]&amp;School_Listing[[#This Row],[School Code]]</f>
        <v>81025</v>
      </c>
      <c r="F1587" t="s">
        <v>1642</v>
      </c>
      <c r="G1587">
        <f>School_Listing[[#This Row],[School Code]]</f>
        <v>25</v>
      </c>
    </row>
    <row r="1588" spans="1:7" hidden="1" x14ac:dyDescent="0.25">
      <c r="A1588">
        <v>810</v>
      </c>
      <c r="B1588" t="s">
        <v>1639</v>
      </c>
      <c r="C1588">
        <f>School_Listing[[#This Row],[System Code]]</f>
        <v>810</v>
      </c>
      <c r="D1588">
        <v>40</v>
      </c>
      <c r="E1588" t="str">
        <f>School_Listing[[#This Row],[System Code]]&amp;School_Listing[[#This Row],[School Code]]</f>
        <v>81040</v>
      </c>
      <c r="F1588" t="s">
        <v>1643</v>
      </c>
      <c r="G1588">
        <f>School_Listing[[#This Row],[School Code]]</f>
        <v>40</v>
      </c>
    </row>
    <row r="1589" spans="1:7" hidden="1" x14ac:dyDescent="0.25">
      <c r="A1589">
        <v>810</v>
      </c>
      <c r="B1589" t="s">
        <v>1639</v>
      </c>
      <c r="C1589">
        <f>School_Listing[[#This Row],[System Code]]</f>
        <v>810</v>
      </c>
      <c r="D1589">
        <v>10</v>
      </c>
      <c r="E1589" t="str">
        <f>School_Listing[[#This Row],[System Code]]&amp;School_Listing[[#This Row],[School Code]]</f>
        <v>81010</v>
      </c>
      <c r="F1589" t="s">
        <v>1644</v>
      </c>
      <c r="G1589">
        <f>School_Listing[[#This Row],[School Code]]</f>
        <v>10</v>
      </c>
    </row>
    <row r="1590" spans="1:7" hidden="1" x14ac:dyDescent="0.25">
      <c r="A1590">
        <v>820</v>
      </c>
      <c r="B1590" t="s">
        <v>1645</v>
      </c>
      <c r="C1590">
        <f>School_Listing[[#This Row],[System Code]]</f>
        <v>820</v>
      </c>
      <c r="D1590">
        <v>35</v>
      </c>
      <c r="E1590" t="str">
        <f>School_Listing[[#This Row],[System Code]]&amp;School_Listing[[#This Row],[School Code]]</f>
        <v>82035</v>
      </c>
      <c r="F1590" t="s">
        <v>1646</v>
      </c>
      <c r="G1590">
        <f>School_Listing[[#This Row],[School Code]]</f>
        <v>35</v>
      </c>
    </row>
    <row r="1591" spans="1:7" hidden="1" x14ac:dyDescent="0.25">
      <c r="A1591">
        <v>820</v>
      </c>
      <c r="B1591" t="s">
        <v>1645</v>
      </c>
      <c r="C1591">
        <f>School_Listing[[#This Row],[System Code]]</f>
        <v>820</v>
      </c>
      <c r="D1591">
        <v>55</v>
      </c>
      <c r="E1591" t="str">
        <f>School_Listing[[#This Row],[System Code]]&amp;School_Listing[[#This Row],[School Code]]</f>
        <v>82055</v>
      </c>
      <c r="F1591" t="s">
        <v>1647</v>
      </c>
      <c r="G1591">
        <f>School_Listing[[#This Row],[School Code]]</f>
        <v>55</v>
      </c>
    </row>
    <row r="1592" spans="1:7" hidden="1" x14ac:dyDescent="0.25">
      <c r="A1592">
        <v>820</v>
      </c>
      <c r="B1592" t="s">
        <v>1645</v>
      </c>
      <c r="C1592">
        <f>School_Listing[[#This Row],[System Code]]</f>
        <v>820</v>
      </c>
      <c r="D1592">
        <v>85</v>
      </c>
      <c r="E1592" t="str">
        <f>School_Listing[[#This Row],[System Code]]&amp;School_Listing[[#This Row],[School Code]]</f>
        <v>82085</v>
      </c>
      <c r="F1592" t="s">
        <v>1648</v>
      </c>
      <c r="G1592">
        <f>School_Listing[[#This Row],[School Code]]</f>
        <v>85</v>
      </c>
    </row>
    <row r="1593" spans="1:7" hidden="1" x14ac:dyDescent="0.25">
      <c r="A1593">
        <v>820</v>
      </c>
      <c r="B1593" t="s">
        <v>1645</v>
      </c>
      <c r="C1593">
        <f>School_Listing[[#This Row],[System Code]]</f>
        <v>820</v>
      </c>
      <c r="D1593">
        <v>95</v>
      </c>
      <c r="E1593" t="str">
        <f>School_Listing[[#This Row],[System Code]]&amp;School_Listing[[#This Row],[School Code]]</f>
        <v>82095</v>
      </c>
      <c r="F1593" t="s">
        <v>1649</v>
      </c>
      <c r="G1593">
        <f>School_Listing[[#This Row],[School Code]]</f>
        <v>95</v>
      </c>
    </row>
    <row r="1594" spans="1:7" hidden="1" x14ac:dyDescent="0.25">
      <c r="A1594">
        <v>820</v>
      </c>
      <c r="B1594" t="s">
        <v>1645</v>
      </c>
      <c r="C1594">
        <f>School_Listing[[#This Row],[System Code]]</f>
        <v>820</v>
      </c>
      <c r="D1594">
        <v>115</v>
      </c>
      <c r="E1594" t="str">
        <f>School_Listing[[#This Row],[System Code]]&amp;School_Listing[[#This Row],[School Code]]</f>
        <v>820115</v>
      </c>
      <c r="F1594" t="s">
        <v>1650</v>
      </c>
      <c r="G1594">
        <f>School_Listing[[#This Row],[School Code]]</f>
        <v>115</v>
      </c>
    </row>
    <row r="1595" spans="1:7" hidden="1" x14ac:dyDescent="0.25">
      <c r="A1595">
        <v>820</v>
      </c>
      <c r="B1595" t="s">
        <v>1645</v>
      </c>
      <c r="C1595">
        <f>School_Listing[[#This Row],[System Code]]</f>
        <v>820</v>
      </c>
      <c r="D1595">
        <v>220</v>
      </c>
      <c r="E1595" t="str">
        <f>School_Listing[[#This Row],[System Code]]&amp;School_Listing[[#This Row],[School Code]]</f>
        <v>820220</v>
      </c>
      <c r="F1595" t="s">
        <v>1651</v>
      </c>
      <c r="G1595">
        <f>School_Listing[[#This Row],[School Code]]</f>
        <v>220</v>
      </c>
    </row>
    <row r="1596" spans="1:7" hidden="1" x14ac:dyDescent="0.25">
      <c r="A1596">
        <v>820</v>
      </c>
      <c r="B1596" t="s">
        <v>1645</v>
      </c>
      <c r="C1596">
        <f>School_Listing[[#This Row],[System Code]]</f>
        <v>820</v>
      </c>
      <c r="D1596">
        <v>215</v>
      </c>
      <c r="E1596" t="str">
        <f>School_Listing[[#This Row],[System Code]]&amp;School_Listing[[#This Row],[School Code]]</f>
        <v>820215</v>
      </c>
      <c r="F1596" t="s">
        <v>1652</v>
      </c>
      <c r="G1596">
        <f>School_Listing[[#This Row],[School Code]]</f>
        <v>215</v>
      </c>
    </row>
    <row r="1597" spans="1:7" hidden="1" x14ac:dyDescent="0.25">
      <c r="A1597">
        <v>820</v>
      </c>
      <c r="B1597" t="s">
        <v>1645</v>
      </c>
      <c r="C1597">
        <f>School_Listing[[#This Row],[System Code]]</f>
        <v>820</v>
      </c>
      <c r="D1597">
        <v>150</v>
      </c>
      <c r="E1597" t="str">
        <f>School_Listing[[#This Row],[System Code]]&amp;School_Listing[[#This Row],[School Code]]</f>
        <v>820150</v>
      </c>
      <c r="F1597" t="s">
        <v>1653</v>
      </c>
      <c r="G1597">
        <f>School_Listing[[#This Row],[School Code]]</f>
        <v>150</v>
      </c>
    </row>
    <row r="1598" spans="1:7" hidden="1" x14ac:dyDescent="0.25">
      <c r="A1598">
        <v>820</v>
      </c>
      <c r="B1598" t="s">
        <v>1645</v>
      </c>
      <c r="C1598">
        <f>School_Listing[[#This Row],[System Code]]</f>
        <v>820</v>
      </c>
      <c r="D1598">
        <v>155</v>
      </c>
      <c r="E1598" t="str">
        <f>School_Listing[[#This Row],[System Code]]&amp;School_Listing[[#This Row],[School Code]]</f>
        <v>820155</v>
      </c>
      <c r="F1598" t="s">
        <v>1654</v>
      </c>
      <c r="G1598">
        <f>School_Listing[[#This Row],[School Code]]</f>
        <v>155</v>
      </c>
    </row>
    <row r="1599" spans="1:7" hidden="1" x14ac:dyDescent="0.25">
      <c r="A1599">
        <v>820</v>
      </c>
      <c r="B1599" t="s">
        <v>1645</v>
      </c>
      <c r="C1599">
        <f>School_Listing[[#This Row],[System Code]]</f>
        <v>820</v>
      </c>
      <c r="D1599">
        <v>170</v>
      </c>
      <c r="E1599" t="str">
        <f>School_Listing[[#This Row],[System Code]]&amp;School_Listing[[#This Row],[School Code]]</f>
        <v>820170</v>
      </c>
      <c r="F1599" t="s">
        <v>1360</v>
      </c>
      <c r="G1599">
        <f>School_Listing[[#This Row],[School Code]]</f>
        <v>170</v>
      </c>
    </row>
    <row r="1600" spans="1:7" hidden="1" x14ac:dyDescent="0.25">
      <c r="A1600">
        <v>820</v>
      </c>
      <c r="B1600" t="s">
        <v>1645</v>
      </c>
      <c r="C1600">
        <f>School_Listing[[#This Row],[System Code]]</f>
        <v>820</v>
      </c>
      <c r="D1600">
        <v>64</v>
      </c>
      <c r="E1600" t="str">
        <f>School_Listing[[#This Row],[System Code]]&amp;School_Listing[[#This Row],[School Code]]</f>
        <v>82064</v>
      </c>
      <c r="F1600" t="s">
        <v>2163</v>
      </c>
      <c r="G1600">
        <f>School_Listing[[#This Row],[School Code]]</f>
        <v>64</v>
      </c>
    </row>
    <row r="1601" spans="1:7" hidden="1" x14ac:dyDescent="0.25">
      <c r="A1601">
        <v>820</v>
      </c>
      <c r="B1601" t="s">
        <v>1645</v>
      </c>
      <c r="C1601">
        <f>School_Listing[[#This Row],[System Code]]</f>
        <v>820</v>
      </c>
      <c r="D1601">
        <v>63</v>
      </c>
      <c r="E1601" t="str">
        <f>School_Listing[[#This Row],[System Code]]&amp;School_Listing[[#This Row],[School Code]]</f>
        <v>82063</v>
      </c>
      <c r="F1601" t="s">
        <v>2164</v>
      </c>
      <c r="G1601">
        <f>School_Listing[[#This Row],[School Code]]</f>
        <v>63</v>
      </c>
    </row>
    <row r="1602" spans="1:7" hidden="1" x14ac:dyDescent="0.25">
      <c r="A1602">
        <v>820</v>
      </c>
      <c r="B1602" t="s">
        <v>1645</v>
      </c>
      <c r="C1602">
        <f>School_Listing[[#This Row],[System Code]]</f>
        <v>820</v>
      </c>
      <c r="D1602">
        <v>80</v>
      </c>
      <c r="E1602" t="str">
        <f>School_Listing[[#This Row],[System Code]]&amp;School_Listing[[#This Row],[School Code]]</f>
        <v>82080</v>
      </c>
      <c r="F1602" t="s">
        <v>1655</v>
      </c>
      <c r="G1602">
        <f>School_Listing[[#This Row],[School Code]]</f>
        <v>80</v>
      </c>
    </row>
    <row r="1603" spans="1:7" hidden="1" x14ac:dyDescent="0.25">
      <c r="A1603">
        <v>820</v>
      </c>
      <c r="B1603" t="s">
        <v>1645</v>
      </c>
      <c r="C1603">
        <f>School_Listing[[#This Row],[System Code]]</f>
        <v>820</v>
      </c>
      <c r="D1603">
        <v>225</v>
      </c>
      <c r="E1603" t="str">
        <f>School_Listing[[#This Row],[System Code]]&amp;School_Listing[[#This Row],[School Code]]</f>
        <v>820225</v>
      </c>
      <c r="F1603" t="s">
        <v>2165</v>
      </c>
      <c r="G1603">
        <f>School_Listing[[#This Row],[School Code]]</f>
        <v>225</v>
      </c>
    </row>
    <row r="1604" spans="1:7" hidden="1" x14ac:dyDescent="0.25">
      <c r="A1604">
        <v>820</v>
      </c>
      <c r="B1604" t="s">
        <v>1645</v>
      </c>
      <c r="C1604">
        <f>School_Listing[[#This Row],[System Code]]</f>
        <v>820</v>
      </c>
      <c r="D1604">
        <v>175</v>
      </c>
      <c r="E1604" t="str">
        <f>School_Listing[[#This Row],[System Code]]&amp;School_Listing[[#This Row],[School Code]]</f>
        <v>820175</v>
      </c>
      <c r="F1604" t="s">
        <v>2166</v>
      </c>
      <c r="G1604">
        <f>School_Listing[[#This Row],[School Code]]</f>
        <v>175</v>
      </c>
    </row>
    <row r="1605" spans="1:7" hidden="1" x14ac:dyDescent="0.25">
      <c r="A1605">
        <v>820</v>
      </c>
      <c r="B1605" t="s">
        <v>1645</v>
      </c>
      <c r="C1605">
        <f>School_Listing[[#This Row],[System Code]]</f>
        <v>820</v>
      </c>
      <c r="D1605">
        <v>179</v>
      </c>
      <c r="E1605" t="str">
        <f>School_Listing[[#This Row],[System Code]]&amp;School_Listing[[#This Row],[School Code]]</f>
        <v>820179</v>
      </c>
      <c r="F1605" t="s">
        <v>2167</v>
      </c>
      <c r="G1605">
        <f>School_Listing[[#This Row],[School Code]]</f>
        <v>179</v>
      </c>
    </row>
    <row r="1606" spans="1:7" hidden="1" x14ac:dyDescent="0.25">
      <c r="A1606">
        <v>820</v>
      </c>
      <c r="B1606" t="s">
        <v>1645</v>
      </c>
      <c r="C1606">
        <f>School_Listing[[#This Row],[System Code]]</f>
        <v>820</v>
      </c>
      <c r="D1606">
        <v>230</v>
      </c>
      <c r="E1606" t="str">
        <f>School_Listing[[#This Row],[System Code]]&amp;School_Listing[[#This Row],[School Code]]</f>
        <v>820230</v>
      </c>
      <c r="F1606" t="s">
        <v>2168</v>
      </c>
      <c r="G1606">
        <f>School_Listing[[#This Row],[School Code]]</f>
        <v>230</v>
      </c>
    </row>
    <row r="1607" spans="1:7" hidden="1" x14ac:dyDescent="0.25">
      <c r="A1607">
        <v>821</v>
      </c>
      <c r="B1607" t="s">
        <v>1656</v>
      </c>
      <c r="C1607">
        <f>School_Listing[[#This Row],[System Code]]</f>
        <v>821</v>
      </c>
      <c r="D1607">
        <v>5</v>
      </c>
      <c r="E1607" t="str">
        <f>School_Listing[[#This Row],[System Code]]&amp;School_Listing[[#This Row],[School Code]]</f>
        <v>8215</v>
      </c>
      <c r="F1607" t="s">
        <v>1657</v>
      </c>
      <c r="G1607">
        <f>School_Listing[[#This Row],[School Code]]</f>
        <v>5</v>
      </c>
    </row>
    <row r="1608" spans="1:7" hidden="1" x14ac:dyDescent="0.25">
      <c r="A1608">
        <v>821</v>
      </c>
      <c r="B1608" t="s">
        <v>1656</v>
      </c>
      <c r="C1608">
        <f>School_Listing[[#This Row],[System Code]]</f>
        <v>821</v>
      </c>
      <c r="D1608">
        <v>7</v>
      </c>
      <c r="E1608" t="str">
        <f>School_Listing[[#This Row],[System Code]]&amp;School_Listing[[#This Row],[School Code]]</f>
        <v>8217</v>
      </c>
      <c r="F1608" t="s">
        <v>1658</v>
      </c>
      <c r="G1608">
        <f>School_Listing[[#This Row],[School Code]]</f>
        <v>7</v>
      </c>
    </row>
    <row r="1609" spans="1:7" hidden="1" x14ac:dyDescent="0.25">
      <c r="A1609">
        <v>821</v>
      </c>
      <c r="B1609" t="s">
        <v>1656</v>
      </c>
      <c r="C1609">
        <f>School_Listing[[#This Row],[System Code]]</f>
        <v>821</v>
      </c>
      <c r="D1609">
        <v>35</v>
      </c>
      <c r="E1609" t="str">
        <f>School_Listing[[#This Row],[System Code]]&amp;School_Listing[[#This Row],[School Code]]</f>
        <v>82135</v>
      </c>
      <c r="F1609" t="s">
        <v>2169</v>
      </c>
      <c r="G1609">
        <f>School_Listing[[#This Row],[School Code]]</f>
        <v>35</v>
      </c>
    </row>
    <row r="1610" spans="1:7" hidden="1" x14ac:dyDescent="0.25">
      <c r="A1610">
        <v>821</v>
      </c>
      <c r="B1610" t="s">
        <v>1656</v>
      </c>
      <c r="C1610">
        <f>School_Listing[[#This Row],[System Code]]</f>
        <v>821</v>
      </c>
      <c r="D1610">
        <v>20</v>
      </c>
      <c r="E1610" t="str">
        <f>School_Listing[[#This Row],[System Code]]&amp;School_Listing[[#This Row],[School Code]]</f>
        <v>82120</v>
      </c>
      <c r="F1610" t="s">
        <v>1659</v>
      </c>
      <c r="G1610">
        <f>School_Listing[[#This Row],[School Code]]</f>
        <v>20</v>
      </c>
    </row>
    <row r="1611" spans="1:7" hidden="1" x14ac:dyDescent="0.25">
      <c r="A1611">
        <v>821</v>
      </c>
      <c r="B1611" t="s">
        <v>1656</v>
      </c>
      <c r="C1611">
        <f>School_Listing[[#This Row],[System Code]]</f>
        <v>821</v>
      </c>
      <c r="D1611">
        <v>25</v>
      </c>
      <c r="E1611" t="str">
        <f>School_Listing[[#This Row],[System Code]]&amp;School_Listing[[#This Row],[School Code]]</f>
        <v>82125</v>
      </c>
      <c r="F1611" t="s">
        <v>1660</v>
      </c>
      <c r="G1611">
        <f>School_Listing[[#This Row],[School Code]]</f>
        <v>25</v>
      </c>
    </row>
    <row r="1612" spans="1:7" hidden="1" x14ac:dyDescent="0.25">
      <c r="A1612">
        <v>821</v>
      </c>
      <c r="B1612" t="s">
        <v>1656</v>
      </c>
      <c r="C1612">
        <f>School_Listing[[#This Row],[System Code]]</f>
        <v>821</v>
      </c>
      <c r="D1612">
        <v>30</v>
      </c>
      <c r="E1612" t="str">
        <f>School_Listing[[#This Row],[System Code]]&amp;School_Listing[[#This Row],[School Code]]</f>
        <v>82130</v>
      </c>
      <c r="F1612" t="s">
        <v>1661</v>
      </c>
      <c r="G1612">
        <f>School_Listing[[#This Row],[School Code]]</f>
        <v>30</v>
      </c>
    </row>
    <row r="1613" spans="1:7" hidden="1" x14ac:dyDescent="0.25">
      <c r="A1613">
        <v>821</v>
      </c>
      <c r="B1613" t="s">
        <v>1656</v>
      </c>
      <c r="C1613">
        <f>School_Listing[[#This Row],[System Code]]</f>
        <v>821</v>
      </c>
      <c r="D1613">
        <v>45</v>
      </c>
      <c r="E1613" t="str">
        <f>School_Listing[[#This Row],[System Code]]&amp;School_Listing[[#This Row],[School Code]]</f>
        <v>82145</v>
      </c>
      <c r="F1613" t="s">
        <v>1662</v>
      </c>
      <c r="G1613">
        <f>School_Listing[[#This Row],[School Code]]</f>
        <v>45</v>
      </c>
    </row>
    <row r="1614" spans="1:7" hidden="1" x14ac:dyDescent="0.25">
      <c r="A1614">
        <v>821</v>
      </c>
      <c r="B1614" t="s">
        <v>1656</v>
      </c>
      <c r="C1614">
        <f>School_Listing[[#This Row],[System Code]]</f>
        <v>821</v>
      </c>
      <c r="D1614">
        <v>50</v>
      </c>
      <c r="E1614" t="str">
        <f>School_Listing[[#This Row],[System Code]]&amp;School_Listing[[#This Row],[School Code]]</f>
        <v>82150</v>
      </c>
      <c r="F1614" t="s">
        <v>1663</v>
      </c>
      <c r="G1614">
        <f>School_Listing[[#This Row],[School Code]]</f>
        <v>50</v>
      </c>
    </row>
    <row r="1615" spans="1:7" hidden="1" x14ac:dyDescent="0.25">
      <c r="A1615">
        <v>821</v>
      </c>
      <c r="B1615" t="s">
        <v>1656</v>
      </c>
      <c r="C1615">
        <f>School_Listing[[#This Row],[System Code]]</f>
        <v>821</v>
      </c>
      <c r="D1615">
        <v>49</v>
      </c>
      <c r="E1615" t="str">
        <f>School_Listing[[#This Row],[System Code]]&amp;School_Listing[[#This Row],[School Code]]</f>
        <v>82149</v>
      </c>
      <c r="F1615" t="s">
        <v>2170</v>
      </c>
      <c r="G1615">
        <f>School_Listing[[#This Row],[School Code]]</f>
        <v>49</v>
      </c>
    </row>
    <row r="1616" spans="1:7" hidden="1" x14ac:dyDescent="0.25">
      <c r="A1616">
        <v>822</v>
      </c>
      <c r="B1616" t="s">
        <v>1664</v>
      </c>
      <c r="C1616">
        <f>School_Listing[[#This Row],[System Code]]</f>
        <v>822</v>
      </c>
      <c r="D1616">
        <v>30</v>
      </c>
      <c r="E1616" t="str">
        <f>School_Listing[[#This Row],[System Code]]&amp;School_Listing[[#This Row],[School Code]]</f>
        <v>82230</v>
      </c>
      <c r="F1616" t="s">
        <v>1665</v>
      </c>
      <c r="G1616">
        <f>School_Listing[[#This Row],[School Code]]</f>
        <v>30</v>
      </c>
    </row>
    <row r="1617" spans="1:7" hidden="1" x14ac:dyDescent="0.25">
      <c r="A1617">
        <v>822</v>
      </c>
      <c r="B1617" t="s">
        <v>1664</v>
      </c>
      <c r="C1617">
        <f>School_Listing[[#This Row],[System Code]]</f>
        <v>822</v>
      </c>
      <c r="D1617">
        <v>15</v>
      </c>
      <c r="E1617" t="str">
        <f>School_Listing[[#This Row],[System Code]]&amp;School_Listing[[#This Row],[School Code]]</f>
        <v>82215</v>
      </c>
      <c r="F1617" t="s">
        <v>1100</v>
      </c>
      <c r="G1617">
        <f>School_Listing[[#This Row],[School Code]]</f>
        <v>15</v>
      </c>
    </row>
    <row r="1618" spans="1:7" hidden="1" x14ac:dyDescent="0.25">
      <c r="A1618">
        <v>822</v>
      </c>
      <c r="B1618" t="s">
        <v>1664</v>
      </c>
      <c r="C1618">
        <f>School_Listing[[#This Row],[System Code]]</f>
        <v>822</v>
      </c>
      <c r="D1618">
        <v>25</v>
      </c>
      <c r="E1618" t="str">
        <f>School_Listing[[#This Row],[System Code]]&amp;School_Listing[[#This Row],[School Code]]</f>
        <v>82225</v>
      </c>
      <c r="F1618" t="s">
        <v>1666</v>
      </c>
      <c r="G1618">
        <f>School_Listing[[#This Row],[School Code]]</f>
        <v>25</v>
      </c>
    </row>
    <row r="1619" spans="1:7" hidden="1" x14ac:dyDescent="0.25">
      <c r="A1619">
        <v>822</v>
      </c>
      <c r="B1619" t="s">
        <v>1664</v>
      </c>
      <c r="C1619">
        <f>School_Listing[[#This Row],[System Code]]</f>
        <v>822</v>
      </c>
      <c r="D1619">
        <v>10</v>
      </c>
      <c r="E1619" t="str">
        <f>School_Listing[[#This Row],[System Code]]&amp;School_Listing[[#This Row],[School Code]]</f>
        <v>82210</v>
      </c>
      <c r="F1619" t="s">
        <v>1667</v>
      </c>
      <c r="G1619">
        <f>School_Listing[[#This Row],[School Code]]</f>
        <v>10</v>
      </c>
    </row>
    <row r="1620" spans="1:7" hidden="1" x14ac:dyDescent="0.25">
      <c r="A1620">
        <v>822</v>
      </c>
      <c r="B1620" t="s">
        <v>1664</v>
      </c>
      <c r="C1620">
        <f>School_Listing[[#This Row],[System Code]]</f>
        <v>822</v>
      </c>
      <c r="D1620">
        <v>50</v>
      </c>
      <c r="E1620" t="str">
        <f>School_Listing[[#This Row],[System Code]]&amp;School_Listing[[#This Row],[School Code]]</f>
        <v>82250</v>
      </c>
      <c r="F1620" t="s">
        <v>1668</v>
      </c>
      <c r="G1620">
        <f>School_Listing[[#This Row],[School Code]]</f>
        <v>50</v>
      </c>
    </row>
    <row r="1621" spans="1:7" hidden="1" x14ac:dyDescent="0.25">
      <c r="A1621">
        <v>822</v>
      </c>
      <c r="B1621" t="s">
        <v>1664</v>
      </c>
      <c r="C1621">
        <f>School_Listing[[#This Row],[System Code]]</f>
        <v>822</v>
      </c>
      <c r="D1621">
        <v>32</v>
      </c>
      <c r="E1621" t="str">
        <f>School_Listing[[#This Row],[System Code]]&amp;School_Listing[[#This Row],[School Code]]</f>
        <v>82232</v>
      </c>
      <c r="F1621" t="s">
        <v>1669</v>
      </c>
      <c r="G1621">
        <f>School_Listing[[#This Row],[School Code]]</f>
        <v>32</v>
      </c>
    </row>
    <row r="1622" spans="1:7" hidden="1" x14ac:dyDescent="0.25">
      <c r="A1622">
        <v>822</v>
      </c>
      <c r="B1622" t="s">
        <v>1664</v>
      </c>
      <c r="C1622">
        <f>School_Listing[[#This Row],[System Code]]</f>
        <v>822</v>
      </c>
      <c r="D1622">
        <v>28</v>
      </c>
      <c r="E1622" t="str">
        <f>School_Listing[[#This Row],[System Code]]&amp;School_Listing[[#This Row],[School Code]]</f>
        <v>82228</v>
      </c>
      <c r="F1622" t="s">
        <v>1670</v>
      </c>
      <c r="G1622">
        <f>School_Listing[[#This Row],[School Code]]</f>
        <v>28</v>
      </c>
    </row>
    <row r="1623" spans="1:7" hidden="1" x14ac:dyDescent="0.25">
      <c r="A1623">
        <v>822</v>
      </c>
      <c r="B1623" t="s">
        <v>1664</v>
      </c>
      <c r="C1623">
        <f>School_Listing[[#This Row],[System Code]]</f>
        <v>822</v>
      </c>
      <c r="D1623">
        <v>45</v>
      </c>
      <c r="E1623" t="str">
        <f>School_Listing[[#This Row],[System Code]]&amp;School_Listing[[#This Row],[School Code]]</f>
        <v>82245</v>
      </c>
      <c r="F1623" t="s">
        <v>1671</v>
      </c>
      <c r="G1623">
        <f>School_Listing[[#This Row],[School Code]]</f>
        <v>45</v>
      </c>
    </row>
    <row r="1624" spans="1:7" hidden="1" x14ac:dyDescent="0.25">
      <c r="A1624">
        <v>822</v>
      </c>
      <c r="B1624" t="s">
        <v>1664</v>
      </c>
      <c r="C1624">
        <f>School_Listing[[#This Row],[System Code]]</f>
        <v>822</v>
      </c>
      <c r="D1624">
        <v>37</v>
      </c>
      <c r="E1624" t="str">
        <f>School_Listing[[#This Row],[System Code]]&amp;School_Listing[[#This Row],[School Code]]</f>
        <v>82237</v>
      </c>
      <c r="F1624" t="s">
        <v>1672</v>
      </c>
      <c r="G1624">
        <f>School_Listing[[#This Row],[School Code]]</f>
        <v>37</v>
      </c>
    </row>
    <row r="1625" spans="1:7" hidden="1" x14ac:dyDescent="0.25">
      <c r="A1625">
        <v>822</v>
      </c>
      <c r="B1625" t="s">
        <v>1664</v>
      </c>
      <c r="C1625">
        <f>School_Listing[[#This Row],[System Code]]</f>
        <v>822</v>
      </c>
      <c r="D1625">
        <v>40</v>
      </c>
      <c r="E1625" t="str">
        <f>School_Listing[[#This Row],[System Code]]&amp;School_Listing[[#This Row],[School Code]]</f>
        <v>82240</v>
      </c>
      <c r="F1625" t="s">
        <v>1673</v>
      </c>
      <c r="G1625">
        <f>School_Listing[[#This Row],[School Code]]</f>
        <v>40</v>
      </c>
    </row>
    <row r="1626" spans="1:7" hidden="1" x14ac:dyDescent="0.25">
      <c r="A1626">
        <v>822</v>
      </c>
      <c r="B1626" t="s">
        <v>1664</v>
      </c>
      <c r="C1626">
        <f>School_Listing[[#This Row],[System Code]]</f>
        <v>822</v>
      </c>
      <c r="D1626">
        <v>55</v>
      </c>
      <c r="E1626" t="str">
        <f>School_Listing[[#This Row],[System Code]]&amp;School_Listing[[#This Row],[School Code]]</f>
        <v>82255</v>
      </c>
      <c r="F1626" t="s">
        <v>1674</v>
      </c>
      <c r="G1626">
        <f>School_Listing[[#This Row],[School Code]]</f>
        <v>55</v>
      </c>
    </row>
    <row r="1627" spans="1:7" hidden="1" x14ac:dyDescent="0.25">
      <c r="A1627">
        <v>822</v>
      </c>
      <c r="B1627" t="s">
        <v>1664</v>
      </c>
      <c r="C1627">
        <f>School_Listing[[#This Row],[System Code]]</f>
        <v>822</v>
      </c>
      <c r="D1627">
        <v>20</v>
      </c>
      <c r="E1627" t="str">
        <f>School_Listing[[#This Row],[System Code]]&amp;School_Listing[[#This Row],[School Code]]</f>
        <v>82220</v>
      </c>
      <c r="F1627" t="s">
        <v>1675</v>
      </c>
      <c r="G1627">
        <f>School_Listing[[#This Row],[School Code]]</f>
        <v>20</v>
      </c>
    </row>
    <row r="1628" spans="1:7" hidden="1" x14ac:dyDescent="0.25">
      <c r="A1628">
        <v>830</v>
      </c>
      <c r="B1628" t="s">
        <v>1676</v>
      </c>
      <c r="C1628">
        <f>School_Listing[[#This Row],[System Code]]</f>
        <v>830</v>
      </c>
      <c r="D1628">
        <v>5</v>
      </c>
      <c r="E1628" t="str">
        <f>School_Listing[[#This Row],[System Code]]&amp;School_Listing[[#This Row],[School Code]]</f>
        <v>8305</v>
      </c>
      <c r="F1628" t="s">
        <v>1677</v>
      </c>
      <c r="G1628">
        <f>School_Listing[[#This Row],[School Code]]</f>
        <v>5</v>
      </c>
    </row>
    <row r="1629" spans="1:7" hidden="1" x14ac:dyDescent="0.25">
      <c r="A1629">
        <v>830</v>
      </c>
      <c r="B1629" t="s">
        <v>1676</v>
      </c>
      <c r="C1629">
        <f>School_Listing[[#This Row],[System Code]]</f>
        <v>830</v>
      </c>
      <c r="D1629">
        <v>7</v>
      </c>
      <c r="E1629" t="str">
        <f>School_Listing[[#This Row],[System Code]]&amp;School_Listing[[#This Row],[School Code]]</f>
        <v>8307</v>
      </c>
      <c r="F1629" t="s">
        <v>1678</v>
      </c>
      <c r="G1629">
        <f>School_Listing[[#This Row],[School Code]]</f>
        <v>7</v>
      </c>
    </row>
    <row r="1630" spans="1:7" hidden="1" x14ac:dyDescent="0.25">
      <c r="A1630">
        <v>830</v>
      </c>
      <c r="B1630" t="s">
        <v>1676</v>
      </c>
      <c r="C1630">
        <f>School_Listing[[#This Row],[System Code]]</f>
        <v>830</v>
      </c>
      <c r="D1630">
        <v>104</v>
      </c>
      <c r="E1630" t="str">
        <f>School_Listing[[#This Row],[System Code]]&amp;School_Listing[[#This Row],[School Code]]</f>
        <v>830104</v>
      </c>
      <c r="F1630" t="s">
        <v>1679</v>
      </c>
      <c r="G1630">
        <f>School_Listing[[#This Row],[School Code]]</f>
        <v>104</v>
      </c>
    </row>
    <row r="1631" spans="1:7" hidden="1" x14ac:dyDescent="0.25">
      <c r="A1631">
        <v>830</v>
      </c>
      <c r="B1631" t="s">
        <v>1676</v>
      </c>
      <c r="C1631">
        <f>School_Listing[[#This Row],[System Code]]</f>
        <v>830</v>
      </c>
      <c r="D1631">
        <v>10</v>
      </c>
      <c r="E1631" t="str">
        <f>School_Listing[[#This Row],[System Code]]&amp;School_Listing[[#This Row],[School Code]]</f>
        <v>83010</v>
      </c>
      <c r="F1631" t="s">
        <v>1680</v>
      </c>
      <c r="G1631">
        <f>School_Listing[[#This Row],[School Code]]</f>
        <v>10</v>
      </c>
    </row>
    <row r="1632" spans="1:7" hidden="1" x14ac:dyDescent="0.25">
      <c r="A1632">
        <v>830</v>
      </c>
      <c r="B1632" t="s">
        <v>1676</v>
      </c>
      <c r="C1632">
        <f>School_Listing[[#This Row],[System Code]]</f>
        <v>830</v>
      </c>
      <c r="D1632">
        <v>95</v>
      </c>
      <c r="E1632" t="str">
        <f>School_Listing[[#This Row],[System Code]]&amp;School_Listing[[#This Row],[School Code]]</f>
        <v>83095</v>
      </c>
      <c r="F1632" t="s">
        <v>1681</v>
      </c>
      <c r="G1632">
        <f>School_Listing[[#This Row],[School Code]]</f>
        <v>95</v>
      </c>
    </row>
    <row r="1633" spans="1:7" hidden="1" x14ac:dyDescent="0.25">
      <c r="A1633">
        <v>830</v>
      </c>
      <c r="B1633" t="s">
        <v>1676</v>
      </c>
      <c r="C1633">
        <f>School_Listing[[#This Row],[System Code]]</f>
        <v>830</v>
      </c>
      <c r="D1633">
        <v>160</v>
      </c>
      <c r="E1633" t="str">
        <f>School_Listing[[#This Row],[System Code]]&amp;School_Listing[[#This Row],[School Code]]</f>
        <v>830160</v>
      </c>
      <c r="F1633" t="s">
        <v>1682</v>
      </c>
      <c r="G1633">
        <f>School_Listing[[#This Row],[School Code]]</f>
        <v>160</v>
      </c>
    </row>
    <row r="1634" spans="1:7" hidden="1" x14ac:dyDescent="0.25">
      <c r="A1634">
        <v>830</v>
      </c>
      <c r="B1634" t="s">
        <v>1676</v>
      </c>
      <c r="C1634">
        <f>School_Listing[[#This Row],[System Code]]</f>
        <v>830</v>
      </c>
      <c r="D1634">
        <v>93</v>
      </c>
      <c r="E1634" t="str">
        <f>School_Listing[[#This Row],[System Code]]&amp;School_Listing[[#This Row],[School Code]]</f>
        <v>83093</v>
      </c>
      <c r="F1634" t="s">
        <v>1683</v>
      </c>
      <c r="G1634">
        <f>School_Listing[[#This Row],[School Code]]</f>
        <v>93</v>
      </c>
    </row>
    <row r="1635" spans="1:7" hidden="1" x14ac:dyDescent="0.25">
      <c r="A1635">
        <v>830</v>
      </c>
      <c r="B1635" t="s">
        <v>1676</v>
      </c>
      <c r="C1635">
        <f>School_Listing[[#This Row],[System Code]]</f>
        <v>830</v>
      </c>
      <c r="D1635">
        <v>25</v>
      </c>
      <c r="E1635" t="str">
        <f>School_Listing[[#This Row],[System Code]]&amp;School_Listing[[#This Row],[School Code]]</f>
        <v>83025</v>
      </c>
      <c r="F1635" t="s">
        <v>1684</v>
      </c>
      <c r="G1635">
        <f>School_Listing[[#This Row],[School Code]]</f>
        <v>25</v>
      </c>
    </row>
    <row r="1636" spans="1:7" hidden="1" x14ac:dyDescent="0.25">
      <c r="A1636">
        <v>830</v>
      </c>
      <c r="B1636" t="s">
        <v>1676</v>
      </c>
      <c r="C1636">
        <f>School_Listing[[#This Row],[System Code]]</f>
        <v>830</v>
      </c>
      <c r="D1636">
        <v>35</v>
      </c>
      <c r="E1636" t="str">
        <f>School_Listing[[#This Row],[System Code]]&amp;School_Listing[[#This Row],[School Code]]</f>
        <v>83035</v>
      </c>
      <c r="F1636" t="s">
        <v>1685</v>
      </c>
      <c r="G1636">
        <f>School_Listing[[#This Row],[School Code]]</f>
        <v>35</v>
      </c>
    </row>
    <row r="1637" spans="1:7" hidden="1" x14ac:dyDescent="0.25">
      <c r="A1637">
        <v>830</v>
      </c>
      <c r="B1637" t="s">
        <v>1676</v>
      </c>
      <c r="C1637">
        <f>School_Listing[[#This Row],[System Code]]</f>
        <v>830</v>
      </c>
      <c r="D1637">
        <v>113</v>
      </c>
      <c r="E1637" t="str">
        <f>School_Listing[[#This Row],[System Code]]&amp;School_Listing[[#This Row],[School Code]]</f>
        <v>830113</v>
      </c>
      <c r="F1637" t="s">
        <v>1686</v>
      </c>
      <c r="G1637">
        <f>School_Listing[[#This Row],[School Code]]</f>
        <v>113</v>
      </c>
    </row>
    <row r="1638" spans="1:7" hidden="1" x14ac:dyDescent="0.25">
      <c r="A1638">
        <v>830</v>
      </c>
      <c r="B1638" t="s">
        <v>1676</v>
      </c>
      <c r="C1638">
        <f>School_Listing[[#This Row],[System Code]]</f>
        <v>830</v>
      </c>
      <c r="D1638">
        <v>30</v>
      </c>
      <c r="E1638" t="str">
        <f>School_Listing[[#This Row],[System Code]]&amp;School_Listing[[#This Row],[School Code]]</f>
        <v>83030</v>
      </c>
      <c r="F1638" t="s">
        <v>1687</v>
      </c>
      <c r="G1638">
        <f>School_Listing[[#This Row],[School Code]]</f>
        <v>30</v>
      </c>
    </row>
    <row r="1639" spans="1:7" hidden="1" x14ac:dyDescent="0.25">
      <c r="A1639">
        <v>830</v>
      </c>
      <c r="B1639" t="s">
        <v>1676</v>
      </c>
      <c r="C1639">
        <f>School_Listing[[#This Row],[System Code]]</f>
        <v>830</v>
      </c>
      <c r="D1639">
        <v>150</v>
      </c>
      <c r="E1639" t="str">
        <f>School_Listing[[#This Row],[System Code]]&amp;School_Listing[[#This Row],[School Code]]</f>
        <v>830150</v>
      </c>
      <c r="F1639" t="s">
        <v>1688</v>
      </c>
      <c r="G1639">
        <f>School_Listing[[#This Row],[School Code]]</f>
        <v>150</v>
      </c>
    </row>
    <row r="1640" spans="1:7" hidden="1" x14ac:dyDescent="0.25">
      <c r="A1640">
        <v>830</v>
      </c>
      <c r="B1640" t="s">
        <v>1676</v>
      </c>
      <c r="C1640">
        <f>School_Listing[[#This Row],[System Code]]</f>
        <v>830</v>
      </c>
      <c r="D1640">
        <v>40</v>
      </c>
      <c r="E1640" t="str">
        <f>School_Listing[[#This Row],[System Code]]&amp;School_Listing[[#This Row],[School Code]]</f>
        <v>83040</v>
      </c>
      <c r="F1640" t="s">
        <v>1689</v>
      </c>
      <c r="G1640">
        <f>School_Listing[[#This Row],[School Code]]</f>
        <v>40</v>
      </c>
    </row>
    <row r="1641" spans="1:7" hidden="1" x14ac:dyDescent="0.25">
      <c r="A1641">
        <v>830</v>
      </c>
      <c r="B1641" t="s">
        <v>1676</v>
      </c>
      <c r="C1641">
        <f>School_Listing[[#This Row],[System Code]]</f>
        <v>830</v>
      </c>
      <c r="D1641">
        <v>50</v>
      </c>
      <c r="E1641" t="str">
        <f>School_Listing[[#This Row],[System Code]]&amp;School_Listing[[#This Row],[School Code]]</f>
        <v>83050</v>
      </c>
      <c r="F1641" t="s">
        <v>1690</v>
      </c>
      <c r="G1641">
        <f>School_Listing[[#This Row],[School Code]]</f>
        <v>50</v>
      </c>
    </row>
    <row r="1642" spans="1:7" hidden="1" x14ac:dyDescent="0.25">
      <c r="A1642">
        <v>830</v>
      </c>
      <c r="B1642" t="s">
        <v>1676</v>
      </c>
      <c r="C1642">
        <f>School_Listing[[#This Row],[System Code]]</f>
        <v>830</v>
      </c>
      <c r="D1642">
        <v>52</v>
      </c>
      <c r="E1642" t="str">
        <f>School_Listing[[#This Row],[System Code]]&amp;School_Listing[[#This Row],[School Code]]</f>
        <v>83052</v>
      </c>
      <c r="F1642" t="s">
        <v>1691</v>
      </c>
      <c r="G1642">
        <f>School_Listing[[#This Row],[School Code]]</f>
        <v>52</v>
      </c>
    </row>
    <row r="1643" spans="1:7" hidden="1" x14ac:dyDescent="0.25">
      <c r="A1643">
        <v>830</v>
      </c>
      <c r="B1643" t="s">
        <v>1676</v>
      </c>
      <c r="C1643">
        <f>School_Listing[[#This Row],[System Code]]</f>
        <v>830</v>
      </c>
      <c r="D1643">
        <v>54</v>
      </c>
      <c r="E1643" t="str">
        <f>School_Listing[[#This Row],[System Code]]&amp;School_Listing[[#This Row],[School Code]]</f>
        <v>83054</v>
      </c>
      <c r="F1643" t="s">
        <v>1692</v>
      </c>
      <c r="G1643">
        <f>School_Listing[[#This Row],[School Code]]</f>
        <v>54</v>
      </c>
    </row>
    <row r="1644" spans="1:7" hidden="1" x14ac:dyDescent="0.25">
      <c r="A1644">
        <v>830</v>
      </c>
      <c r="B1644" t="s">
        <v>1676</v>
      </c>
      <c r="C1644">
        <f>School_Listing[[#This Row],[System Code]]</f>
        <v>830</v>
      </c>
      <c r="D1644">
        <v>3</v>
      </c>
      <c r="E1644" t="str">
        <f>School_Listing[[#This Row],[System Code]]&amp;School_Listing[[#This Row],[School Code]]</f>
        <v>8303</v>
      </c>
      <c r="F1644" t="s">
        <v>1693</v>
      </c>
      <c r="G1644">
        <f>School_Listing[[#This Row],[School Code]]</f>
        <v>3</v>
      </c>
    </row>
    <row r="1645" spans="1:7" hidden="1" x14ac:dyDescent="0.25">
      <c r="A1645">
        <v>830</v>
      </c>
      <c r="B1645" t="s">
        <v>1676</v>
      </c>
      <c r="C1645">
        <f>School_Listing[[#This Row],[System Code]]</f>
        <v>830</v>
      </c>
      <c r="D1645">
        <v>97</v>
      </c>
      <c r="E1645" t="str">
        <f>School_Listing[[#This Row],[System Code]]&amp;School_Listing[[#This Row],[School Code]]</f>
        <v>83097</v>
      </c>
      <c r="F1645" t="s">
        <v>1694</v>
      </c>
      <c r="G1645">
        <f>School_Listing[[#This Row],[School Code]]</f>
        <v>97</v>
      </c>
    </row>
    <row r="1646" spans="1:7" hidden="1" x14ac:dyDescent="0.25">
      <c r="A1646">
        <v>830</v>
      </c>
      <c r="B1646" t="s">
        <v>1676</v>
      </c>
      <c r="C1646">
        <f>School_Listing[[#This Row],[System Code]]</f>
        <v>830</v>
      </c>
      <c r="D1646">
        <v>135</v>
      </c>
      <c r="E1646" t="str">
        <f>School_Listing[[#This Row],[System Code]]&amp;School_Listing[[#This Row],[School Code]]</f>
        <v>830135</v>
      </c>
      <c r="F1646" t="s">
        <v>1695</v>
      </c>
      <c r="G1646">
        <f>School_Listing[[#This Row],[School Code]]</f>
        <v>135</v>
      </c>
    </row>
    <row r="1647" spans="1:7" hidden="1" x14ac:dyDescent="0.25">
      <c r="A1647">
        <v>830</v>
      </c>
      <c r="B1647" t="s">
        <v>1676</v>
      </c>
      <c r="C1647">
        <f>School_Listing[[#This Row],[System Code]]</f>
        <v>830</v>
      </c>
      <c r="D1647">
        <v>55</v>
      </c>
      <c r="E1647" t="str">
        <f>School_Listing[[#This Row],[System Code]]&amp;School_Listing[[#This Row],[School Code]]</f>
        <v>83055</v>
      </c>
      <c r="F1647" t="s">
        <v>1696</v>
      </c>
      <c r="G1647">
        <f>School_Listing[[#This Row],[School Code]]</f>
        <v>55</v>
      </c>
    </row>
    <row r="1648" spans="1:7" hidden="1" x14ac:dyDescent="0.25">
      <c r="A1648">
        <v>830</v>
      </c>
      <c r="B1648" t="s">
        <v>1676</v>
      </c>
      <c r="C1648">
        <f>School_Listing[[#This Row],[System Code]]</f>
        <v>830</v>
      </c>
      <c r="D1648">
        <v>58</v>
      </c>
      <c r="E1648" t="str">
        <f>School_Listing[[#This Row],[System Code]]&amp;School_Listing[[#This Row],[School Code]]</f>
        <v>83058</v>
      </c>
      <c r="F1648" t="s">
        <v>2171</v>
      </c>
      <c r="G1648">
        <f>School_Listing[[#This Row],[School Code]]</f>
        <v>58</v>
      </c>
    </row>
    <row r="1649" spans="1:7" hidden="1" x14ac:dyDescent="0.25">
      <c r="A1649">
        <v>830</v>
      </c>
      <c r="B1649" t="s">
        <v>1676</v>
      </c>
      <c r="C1649">
        <f>School_Listing[[#This Row],[System Code]]</f>
        <v>830</v>
      </c>
      <c r="D1649">
        <v>61</v>
      </c>
      <c r="E1649" t="str">
        <f>School_Listing[[#This Row],[System Code]]&amp;School_Listing[[#This Row],[School Code]]</f>
        <v>83061</v>
      </c>
      <c r="F1649" t="s">
        <v>2172</v>
      </c>
      <c r="G1649">
        <f>School_Listing[[#This Row],[School Code]]</f>
        <v>61</v>
      </c>
    </row>
    <row r="1650" spans="1:7" hidden="1" x14ac:dyDescent="0.25">
      <c r="A1650">
        <v>830</v>
      </c>
      <c r="B1650" t="s">
        <v>1676</v>
      </c>
      <c r="C1650">
        <f>School_Listing[[#This Row],[System Code]]</f>
        <v>830</v>
      </c>
      <c r="D1650">
        <v>59</v>
      </c>
      <c r="E1650" t="str">
        <f>School_Listing[[#This Row],[System Code]]&amp;School_Listing[[#This Row],[School Code]]</f>
        <v>83059</v>
      </c>
      <c r="F1650" t="s">
        <v>2173</v>
      </c>
      <c r="G1650">
        <f>School_Listing[[#This Row],[School Code]]</f>
        <v>59</v>
      </c>
    </row>
    <row r="1651" spans="1:7" hidden="1" x14ac:dyDescent="0.25">
      <c r="A1651">
        <v>830</v>
      </c>
      <c r="B1651" t="s">
        <v>1676</v>
      </c>
      <c r="C1651">
        <f>School_Listing[[#This Row],[System Code]]</f>
        <v>830</v>
      </c>
      <c r="D1651">
        <v>57</v>
      </c>
      <c r="E1651" t="str">
        <f>School_Listing[[#This Row],[System Code]]&amp;School_Listing[[#This Row],[School Code]]</f>
        <v>83057</v>
      </c>
      <c r="F1651" t="s">
        <v>1697</v>
      </c>
      <c r="G1651">
        <f>School_Listing[[#This Row],[School Code]]</f>
        <v>57</v>
      </c>
    </row>
    <row r="1652" spans="1:7" hidden="1" x14ac:dyDescent="0.25">
      <c r="A1652">
        <v>830</v>
      </c>
      <c r="B1652" t="s">
        <v>1676</v>
      </c>
      <c r="C1652">
        <f>School_Listing[[#This Row],[System Code]]</f>
        <v>830</v>
      </c>
      <c r="D1652">
        <v>53</v>
      </c>
      <c r="E1652" t="str">
        <f>School_Listing[[#This Row],[System Code]]&amp;School_Listing[[#This Row],[School Code]]</f>
        <v>83053</v>
      </c>
      <c r="F1652" t="s">
        <v>1698</v>
      </c>
      <c r="G1652">
        <f>School_Listing[[#This Row],[School Code]]</f>
        <v>53</v>
      </c>
    </row>
    <row r="1653" spans="1:7" hidden="1" x14ac:dyDescent="0.25">
      <c r="A1653">
        <v>830</v>
      </c>
      <c r="B1653" t="s">
        <v>1676</v>
      </c>
      <c r="C1653">
        <f>School_Listing[[#This Row],[System Code]]</f>
        <v>830</v>
      </c>
      <c r="D1653">
        <v>60</v>
      </c>
      <c r="E1653" t="str">
        <f>School_Listing[[#This Row],[System Code]]&amp;School_Listing[[#This Row],[School Code]]</f>
        <v>83060</v>
      </c>
      <c r="F1653" t="s">
        <v>1699</v>
      </c>
      <c r="G1653">
        <f>School_Listing[[#This Row],[School Code]]</f>
        <v>60</v>
      </c>
    </row>
    <row r="1654" spans="1:7" hidden="1" x14ac:dyDescent="0.25">
      <c r="A1654">
        <v>830</v>
      </c>
      <c r="B1654" t="s">
        <v>1676</v>
      </c>
      <c r="C1654">
        <f>School_Listing[[#This Row],[System Code]]</f>
        <v>830</v>
      </c>
      <c r="D1654">
        <v>65</v>
      </c>
      <c r="E1654" t="str">
        <f>School_Listing[[#This Row],[System Code]]&amp;School_Listing[[#This Row],[School Code]]</f>
        <v>83065</v>
      </c>
      <c r="F1654" t="s">
        <v>1700</v>
      </c>
      <c r="G1654">
        <f>School_Listing[[#This Row],[School Code]]</f>
        <v>65</v>
      </c>
    </row>
    <row r="1655" spans="1:7" hidden="1" x14ac:dyDescent="0.25">
      <c r="A1655">
        <v>830</v>
      </c>
      <c r="B1655" t="s">
        <v>1676</v>
      </c>
      <c r="C1655">
        <f>School_Listing[[#This Row],[System Code]]</f>
        <v>830</v>
      </c>
      <c r="D1655">
        <v>75</v>
      </c>
      <c r="E1655" t="str">
        <f>School_Listing[[#This Row],[System Code]]&amp;School_Listing[[#This Row],[School Code]]</f>
        <v>83075</v>
      </c>
      <c r="F1655" t="s">
        <v>1701</v>
      </c>
      <c r="G1655">
        <f>School_Listing[[#This Row],[School Code]]</f>
        <v>75</v>
      </c>
    </row>
    <row r="1656" spans="1:7" hidden="1" x14ac:dyDescent="0.25">
      <c r="A1656">
        <v>830</v>
      </c>
      <c r="B1656" t="s">
        <v>1676</v>
      </c>
      <c r="C1656">
        <f>School_Listing[[#This Row],[System Code]]</f>
        <v>830</v>
      </c>
      <c r="D1656">
        <v>80</v>
      </c>
      <c r="E1656" t="str">
        <f>School_Listing[[#This Row],[System Code]]&amp;School_Listing[[#This Row],[School Code]]</f>
        <v>83080</v>
      </c>
      <c r="F1656" t="s">
        <v>617</v>
      </c>
      <c r="G1656">
        <f>School_Listing[[#This Row],[School Code]]</f>
        <v>80</v>
      </c>
    </row>
    <row r="1657" spans="1:7" hidden="1" x14ac:dyDescent="0.25">
      <c r="A1657">
        <v>830</v>
      </c>
      <c r="B1657" t="s">
        <v>1676</v>
      </c>
      <c r="C1657">
        <f>School_Listing[[#This Row],[System Code]]</f>
        <v>830</v>
      </c>
      <c r="D1657">
        <v>90</v>
      </c>
      <c r="E1657" t="str">
        <f>School_Listing[[#This Row],[System Code]]&amp;School_Listing[[#This Row],[School Code]]</f>
        <v>83090</v>
      </c>
      <c r="F1657" t="s">
        <v>1702</v>
      </c>
      <c r="G1657">
        <f>School_Listing[[#This Row],[School Code]]</f>
        <v>90</v>
      </c>
    </row>
    <row r="1658" spans="1:7" hidden="1" x14ac:dyDescent="0.25">
      <c r="A1658">
        <v>830</v>
      </c>
      <c r="B1658" t="s">
        <v>1676</v>
      </c>
      <c r="C1658">
        <f>School_Listing[[#This Row],[System Code]]</f>
        <v>830</v>
      </c>
      <c r="D1658">
        <v>152</v>
      </c>
      <c r="E1658" t="str">
        <f>School_Listing[[#This Row],[System Code]]&amp;School_Listing[[#This Row],[School Code]]</f>
        <v>830152</v>
      </c>
      <c r="F1658" t="s">
        <v>1703</v>
      </c>
      <c r="G1658">
        <f>School_Listing[[#This Row],[School Code]]</f>
        <v>152</v>
      </c>
    </row>
    <row r="1659" spans="1:7" hidden="1" x14ac:dyDescent="0.25">
      <c r="A1659">
        <v>830</v>
      </c>
      <c r="B1659" t="s">
        <v>1676</v>
      </c>
      <c r="C1659">
        <f>School_Listing[[#This Row],[System Code]]</f>
        <v>830</v>
      </c>
      <c r="D1659">
        <v>85</v>
      </c>
      <c r="E1659" t="str">
        <f>School_Listing[[#This Row],[System Code]]&amp;School_Listing[[#This Row],[School Code]]</f>
        <v>83085</v>
      </c>
      <c r="F1659" t="s">
        <v>1704</v>
      </c>
      <c r="G1659">
        <f>School_Listing[[#This Row],[School Code]]</f>
        <v>85</v>
      </c>
    </row>
    <row r="1660" spans="1:7" hidden="1" x14ac:dyDescent="0.25">
      <c r="A1660">
        <v>830</v>
      </c>
      <c r="B1660" t="s">
        <v>1676</v>
      </c>
      <c r="C1660">
        <f>School_Listing[[#This Row],[System Code]]</f>
        <v>830</v>
      </c>
      <c r="D1660">
        <v>140</v>
      </c>
      <c r="E1660" t="str">
        <f>School_Listing[[#This Row],[System Code]]&amp;School_Listing[[#This Row],[School Code]]</f>
        <v>830140</v>
      </c>
      <c r="F1660" t="s">
        <v>1705</v>
      </c>
      <c r="G1660">
        <f>School_Listing[[#This Row],[School Code]]</f>
        <v>140</v>
      </c>
    </row>
    <row r="1661" spans="1:7" hidden="1" x14ac:dyDescent="0.25">
      <c r="A1661">
        <v>830</v>
      </c>
      <c r="B1661" t="s">
        <v>1676</v>
      </c>
      <c r="C1661">
        <f>School_Listing[[#This Row],[System Code]]</f>
        <v>830</v>
      </c>
      <c r="D1661">
        <v>110</v>
      </c>
      <c r="E1661" t="str">
        <f>School_Listing[[#This Row],[System Code]]&amp;School_Listing[[#This Row],[School Code]]</f>
        <v>830110</v>
      </c>
      <c r="F1661" t="s">
        <v>1706</v>
      </c>
      <c r="G1661">
        <f>School_Listing[[#This Row],[School Code]]</f>
        <v>110</v>
      </c>
    </row>
    <row r="1662" spans="1:7" hidden="1" x14ac:dyDescent="0.25">
      <c r="A1662">
        <v>830</v>
      </c>
      <c r="B1662" t="s">
        <v>1676</v>
      </c>
      <c r="C1662">
        <f>School_Listing[[#This Row],[System Code]]</f>
        <v>830</v>
      </c>
      <c r="D1662">
        <v>15</v>
      </c>
      <c r="E1662" t="str">
        <f>School_Listing[[#This Row],[System Code]]&amp;School_Listing[[#This Row],[School Code]]</f>
        <v>83015</v>
      </c>
      <c r="F1662" t="s">
        <v>1707</v>
      </c>
      <c r="G1662">
        <f>School_Listing[[#This Row],[School Code]]</f>
        <v>15</v>
      </c>
    </row>
    <row r="1663" spans="1:7" hidden="1" x14ac:dyDescent="0.25">
      <c r="A1663">
        <v>830</v>
      </c>
      <c r="B1663" t="s">
        <v>1676</v>
      </c>
      <c r="C1663">
        <f>School_Listing[[#This Row],[System Code]]</f>
        <v>830</v>
      </c>
      <c r="D1663">
        <v>100</v>
      </c>
      <c r="E1663" t="str">
        <f>School_Listing[[#This Row],[System Code]]&amp;School_Listing[[#This Row],[School Code]]</f>
        <v>830100</v>
      </c>
      <c r="F1663" t="s">
        <v>1708</v>
      </c>
      <c r="G1663">
        <f>School_Listing[[#This Row],[School Code]]</f>
        <v>100</v>
      </c>
    </row>
    <row r="1664" spans="1:7" hidden="1" x14ac:dyDescent="0.25">
      <c r="A1664">
        <v>830</v>
      </c>
      <c r="B1664" t="s">
        <v>1676</v>
      </c>
      <c r="C1664">
        <f>School_Listing[[#This Row],[System Code]]</f>
        <v>830</v>
      </c>
      <c r="D1664">
        <v>101</v>
      </c>
      <c r="E1664" t="str">
        <f>School_Listing[[#This Row],[System Code]]&amp;School_Listing[[#This Row],[School Code]]</f>
        <v>830101</v>
      </c>
      <c r="F1664" t="s">
        <v>1709</v>
      </c>
      <c r="G1664">
        <f>School_Listing[[#This Row],[School Code]]</f>
        <v>101</v>
      </c>
    </row>
    <row r="1665" spans="1:7" hidden="1" x14ac:dyDescent="0.25">
      <c r="A1665">
        <v>830</v>
      </c>
      <c r="B1665" t="s">
        <v>1676</v>
      </c>
      <c r="C1665">
        <f>School_Listing[[#This Row],[System Code]]</f>
        <v>830</v>
      </c>
      <c r="D1665">
        <v>102</v>
      </c>
      <c r="E1665" t="str">
        <f>School_Listing[[#This Row],[System Code]]&amp;School_Listing[[#This Row],[School Code]]</f>
        <v>830102</v>
      </c>
      <c r="F1665" t="s">
        <v>1710</v>
      </c>
      <c r="G1665">
        <f>School_Listing[[#This Row],[School Code]]</f>
        <v>102</v>
      </c>
    </row>
    <row r="1666" spans="1:7" hidden="1" x14ac:dyDescent="0.25">
      <c r="A1666">
        <v>830</v>
      </c>
      <c r="B1666" t="s">
        <v>1676</v>
      </c>
      <c r="C1666">
        <f>School_Listing[[#This Row],[System Code]]</f>
        <v>830</v>
      </c>
      <c r="D1666">
        <v>56</v>
      </c>
      <c r="E1666" t="str">
        <f>School_Listing[[#This Row],[System Code]]&amp;School_Listing[[#This Row],[School Code]]</f>
        <v>83056</v>
      </c>
      <c r="F1666" t="s">
        <v>1711</v>
      </c>
      <c r="G1666">
        <f>School_Listing[[#This Row],[School Code]]</f>
        <v>56</v>
      </c>
    </row>
    <row r="1667" spans="1:7" hidden="1" x14ac:dyDescent="0.25">
      <c r="A1667">
        <v>830</v>
      </c>
      <c r="B1667" t="s">
        <v>1676</v>
      </c>
      <c r="C1667">
        <f>School_Listing[[#This Row],[System Code]]</f>
        <v>830</v>
      </c>
      <c r="D1667">
        <v>155</v>
      </c>
      <c r="E1667" t="str">
        <f>School_Listing[[#This Row],[System Code]]&amp;School_Listing[[#This Row],[School Code]]</f>
        <v>830155</v>
      </c>
      <c r="F1667" t="s">
        <v>1712</v>
      </c>
      <c r="G1667">
        <f>School_Listing[[#This Row],[School Code]]</f>
        <v>155</v>
      </c>
    </row>
    <row r="1668" spans="1:7" hidden="1" x14ac:dyDescent="0.25">
      <c r="A1668">
        <v>830</v>
      </c>
      <c r="B1668" t="s">
        <v>1676</v>
      </c>
      <c r="C1668">
        <f>School_Listing[[#This Row],[System Code]]</f>
        <v>830</v>
      </c>
      <c r="D1668">
        <v>1010</v>
      </c>
      <c r="E1668" t="str">
        <f>School_Listing[[#This Row],[System Code]]&amp;School_Listing[[#This Row],[School Code]]</f>
        <v>8301010</v>
      </c>
      <c r="F1668" t="s">
        <v>1713</v>
      </c>
      <c r="G1668">
        <f>School_Listing[[#This Row],[School Code]]</f>
        <v>1010</v>
      </c>
    </row>
    <row r="1669" spans="1:7" hidden="1" x14ac:dyDescent="0.25">
      <c r="A1669">
        <v>830</v>
      </c>
      <c r="B1669" t="s">
        <v>1676</v>
      </c>
      <c r="C1669">
        <f>School_Listing[[#This Row],[System Code]]</f>
        <v>830</v>
      </c>
      <c r="D1669">
        <v>51</v>
      </c>
      <c r="E1669" t="str">
        <f>School_Listing[[#This Row],[System Code]]&amp;School_Listing[[#This Row],[School Code]]</f>
        <v>83051</v>
      </c>
      <c r="F1669" t="s">
        <v>1714</v>
      </c>
      <c r="G1669">
        <f>School_Listing[[#This Row],[School Code]]</f>
        <v>51</v>
      </c>
    </row>
    <row r="1670" spans="1:7" hidden="1" x14ac:dyDescent="0.25">
      <c r="A1670">
        <v>830</v>
      </c>
      <c r="B1670" t="s">
        <v>1676</v>
      </c>
      <c r="C1670">
        <f>School_Listing[[#This Row],[System Code]]</f>
        <v>830</v>
      </c>
      <c r="D1670">
        <v>105</v>
      </c>
      <c r="E1670" t="str">
        <f>School_Listing[[#This Row],[System Code]]&amp;School_Listing[[#This Row],[School Code]]</f>
        <v>830105</v>
      </c>
      <c r="F1670" t="s">
        <v>1715</v>
      </c>
      <c r="G1670">
        <f>School_Listing[[#This Row],[School Code]]</f>
        <v>105</v>
      </c>
    </row>
    <row r="1671" spans="1:7" hidden="1" x14ac:dyDescent="0.25">
      <c r="A1671">
        <v>830</v>
      </c>
      <c r="B1671" t="s">
        <v>1676</v>
      </c>
      <c r="C1671">
        <f>School_Listing[[#This Row],[System Code]]</f>
        <v>830</v>
      </c>
      <c r="D1671">
        <v>107</v>
      </c>
      <c r="E1671" t="str">
        <f>School_Listing[[#This Row],[System Code]]&amp;School_Listing[[#This Row],[School Code]]</f>
        <v>830107</v>
      </c>
      <c r="F1671" t="s">
        <v>1716</v>
      </c>
      <c r="G1671">
        <f>School_Listing[[#This Row],[School Code]]</f>
        <v>107</v>
      </c>
    </row>
    <row r="1672" spans="1:7" hidden="1" x14ac:dyDescent="0.25">
      <c r="A1672">
        <v>830</v>
      </c>
      <c r="B1672" t="s">
        <v>1676</v>
      </c>
      <c r="C1672">
        <f>School_Listing[[#This Row],[System Code]]</f>
        <v>830</v>
      </c>
      <c r="D1672">
        <v>109</v>
      </c>
      <c r="E1672" t="str">
        <f>School_Listing[[#This Row],[System Code]]&amp;School_Listing[[#This Row],[School Code]]</f>
        <v>830109</v>
      </c>
      <c r="F1672" t="s">
        <v>1717</v>
      </c>
      <c r="G1672">
        <f>School_Listing[[#This Row],[School Code]]</f>
        <v>109</v>
      </c>
    </row>
    <row r="1673" spans="1:7" hidden="1" x14ac:dyDescent="0.25">
      <c r="A1673">
        <v>830</v>
      </c>
      <c r="B1673" t="s">
        <v>1676</v>
      </c>
      <c r="C1673">
        <f>School_Listing[[#This Row],[System Code]]</f>
        <v>830</v>
      </c>
      <c r="D1673">
        <v>112</v>
      </c>
      <c r="E1673" t="str">
        <f>School_Listing[[#This Row],[System Code]]&amp;School_Listing[[#This Row],[School Code]]</f>
        <v>830112</v>
      </c>
      <c r="F1673" t="s">
        <v>1718</v>
      </c>
      <c r="G1673">
        <f>School_Listing[[#This Row],[School Code]]</f>
        <v>112</v>
      </c>
    </row>
    <row r="1674" spans="1:7" hidden="1" x14ac:dyDescent="0.25">
      <c r="A1674">
        <v>830</v>
      </c>
      <c r="B1674" t="s">
        <v>1676</v>
      </c>
      <c r="C1674">
        <f>School_Listing[[#This Row],[System Code]]</f>
        <v>830</v>
      </c>
      <c r="D1674">
        <v>70</v>
      </c>
      <c r="E1674" t="str">
        <f>School_Listing[[#This Row],[System Code]]&amp;School_Listing[[#This Row],[School Code]]</f>
        <v>83070</v>
      </c>
      <c r="F1674" t="s">
        <v>1719</v>
      </c>
      <c r="G1674">
        <f>School_Listing[[#This Row],[School Code]]</f>
        <v>70</v>
      </c>
    </row>
    <row r="1675" spans="1:7" hidden="1" x14ac:dyDescent="0.25">
      <c r="A1675">
        <v>830</v>
      </c>
      <c r="B1675" t="s">
        <v>1676</v>
      </c>
      <c r="C1675">
        <f>School_Listing[[#This Row],[System Code]]</f>
        <v>830</v>
      </c>
      <c r="D1675">
        <v>115</v>
      </c>
      <c r="E1675" t="str">
        <f>School_Listing[[#This Row],[System Code]]&amp;School_Listing[[#This Row],[School Code]]</f>
        <v>830115</v>
      </c>
      <c r="F1675" t="s">
        <v>1720</v>
      </c>
      <c r="G1675">
        <f>School_Listing[[#This Row],[School Code]]</f>
        <v>115</v>
      </c>
    </row>
    <row r="1676" spans="1:7" hidden="1" x14ac:dyDescent="0.25">
      <c r="A1676">
        <v>830</v>
      </c>
      <c r="B1676" t="s">
        <v>1676</v>
      </c>
      <c r="C1676">
        <f>School_Listing[[#This Row],[System Code]]</f>
        <v>830</v>
      </c>
      <c r="D1676">
        <v>120</v>
      </c>
      <c r="E1676" t="str">
        <f>School_Listing[[#This Row],[System Code]]&amp;School_Listing[[#This Row],[School Code]]</f>
        <v>830120</v>
      </c>
      <c r="F1676" t="s">
        <v>1721</v>
      </c>
      <c r="G1676">
        <f>School_Listing[[#This Row],[School Code]]</f>
        <v>120</v>
      </c>
    </row>
    <row r="1677" spans="1:7" hidden="1" x14ac:dyDescent="0.25">
      <c r="A1677">
        <v>830</v>
      </c>
      <c r="B1677" t="s">
        <v>1676</v>
      </c>
      <c r="C1677">
        <f>School_Listing[[#This Row],[System Code]]</f>
        <v>830</v>
      </c>
      <c r="D1677">
        <v>117</v>
      </c>
      <c r="E1677" t="str">
        <f>School_Listing[[#This Row],[System Code]]&amp;School_Listing[[#This Row],[School Code]]</f>
        <v>830117</v>
      </c>
      <c r="F1677" t="s">
        <v>1722</v>
      </c>
      <c r="G1677">
        <f>School_Listing[[#This Row],[School Code]]</f>
        <v>117</v>
      </c>
    </row>
    <row r="1678" spans="1:7" hidden="1" x14ac:dyDescent="0.25">
      <c r="A1678">
        <v>830</v>
      </c>
      <c r="B1678" t="s">
        <v>1676</v>
      </c>
      <c r="C1678">
        <f>School_Listing[[#This Row],[System Code]]</f>
        <v>830</v>
      </c>
      <c r="D1678">
        <v>125</v>
      </c>
      <c r="E1678" t="str">
        <f>School_Listing[[#This Row],[System Code]]&amp;School_Listing[[#This Row],[School Code]]</f>
        <v>830125</v>
      </c>
      <c r="F1678" t="s">
        <v>1723</v>
      </c>
      <c r="G1678">
        <f>School_Listing[[#This Row],[School Code]]</f>
        <v>125</v>
      </c>
    </row>
    <row r="1679" spans="1:7" hidden="1" x14ac:dyDescent="0.25">
      <c r="A1679">
        <v>830</v>
      </c>
      <c r="B1679" t="s">
        <v>1676</v>
      </c>
      <c r="C1679">
        <f>School_Listing[[#This Row],[System Code]]</f>
        <v>830</v>
      </c>
      <c r="D1679">
        <v>130</v>
      </c>
      <c r="E1679" t="str">
        <f>School_Listing[[#This Row],[System Code]]&amp;School_Listing[[#This Row],[School Code]]</f>
        <v>830130</v>
      </c>
      <c r="F1679" t="s">
        <v>1724</v>
      </c>
      <c r="G1679">
        <f>School_Listing[[#This Row],[School Code]]</f>
        <v>130</v>
      </c>
    </row>
    <row r="1680" spans="1:7" hidden="1" x14ac:dyDescent="0.25">
      <c r="A1680">
        <v>840</v>
      </c>
      <c r="B1680" t="s">
        <v>1725</v>
      </c>
      <c r="C1680">
        <f>School_Listing[[#This Row],[System Code]]</f>
        <v>840</v>
      </c>
      <c r="D1680">
        <v>4</v>
      </c>
      <c r="E1680" t="str">
        <f>School_Listing[[#This Row],[System Code]]&amp;School_Listing[[#This Row],[School Code]]</f>
        <v>8404</v>
      </c>
      <c r="F1680" t="s">
        <v>1726</v>
      </c>
      <c r="G1680">
        <f>School_Listing[[#This Row],[School Code]]</f>
        <v>4</v>
      </c>
    </row>
    <row r="1681" spans="1:7" hidden="1" x14ac:dyDescent="0.25">
      <c r="A1681">
        <v>840</v>
      </c>
      <c r="B1681" t="s">
        <v>1725</v>
      </c>
      <c r="C1681">
        <f>School_Listing[[#This Row],[System Code]]</f>
        <v>840</v>
      </c>
      <c r="D1681">
        <v>2</v>
      </c>
      <c r="E1681" t="str">
        <f>School_Listing[[#This Row],[System Code]]&amp;School_Listing[[#This Row],[School Code]]</f>
        <v>8402</v>
      </c>
      <c r="F1681" t="s">
        <v>1727</v>
      </c>
      <c r="G1681">
        <f>School_Listing[[#This Row],[School Code]]</f>
        <v>2</v>
      </c>
    </row>
    <row r="1682" spans="1:7" hidden="1" x14ac:dyDescent="0.25">
      <c r="A1682">
        <v>840</v>
      </c>
      <c r="B1682" t="s">
        <v>1725</v>
      </c>
      <c r="C1682">
        <f>School_Listing[[#This Row],[System Code]]</f>
        <v>840</v>
      </c>
      <c r="D1682">
        <v>7</v>
      </c>
      <c r="E1682" t="str">
        <f>School_Listing[[#This Row],[System Code]]&amp;School_Listing[[#This Row],[School Code]]</f>
        <v>8407</v>
      </c>
      <c r="F1682" t="s">
        <v>1728</v>
      </c>
      <c r="G1682">
        <f>School_Listing[[#This Row],[School Code]]</f>
        <v>7</v>
      </c>
    </row>
    <row r="1683" spans="1:7" hidden="1" x14ac:dyDescent="0.25">
      <c r="A1683">
        <v>840</v>
      </c>
      <c r="B1683" t="s">
        <v>1725</v>
      </c>
      <c r="C1683">
        <f>School_Listing[[#This Row],[System Code]]</f>
        <v>840</v>
      </c>
      <c r="D1683">
        <v>11</v>
      </c>
      <c r="E1683" t="str">
        <f>School_Listing[[#This Row],[System Code]]&amp;School_Listing[[#This Row],[School Code]]</f>
        <v>84011</v>
      </c>
      <c r="F1683" t="s">
        <v>1729</v>
      </c>
      <c r="G1683">
        <f>School_Listing[[#This Row],[School Code]]</f>
        <v>11</v>
      </c>
    </row>
    <row r="1684" spans="1:7" hidden="1" x14ac:dyDescent="0.25">
      <c r="A1684">
        <v>840</v>
      </c>
      <c r="B1684" t="s">
        <v>1725</v>
      </c>
      <c r="C1684">
        <f>School_Listing[[#This Row],[System Code]]</f>
        <v>840</v>
      </c>
      <c r="D1684">
        <v>12</v>
      </c>
      <c r="E1684" t="str">
        <f>School_Listing[[#This Row],[System Code]]&amp;School_Listing[[#This Row],[School Code]]</f>
        <v>84012</v>
      </c>
      <c r="F1684" t="s">
        <v>1730</v>
      </c>
      <c r="G1684">
        <f>School_Listing[[#This Row],[School Code]]</f>
        <v>12</v>
      </c>
    </row>
    <row r="1685" spans="1:7" hidden="1" x14ac:dyDescent="0.25">
      <c r="A1685">
        <v>840</v>
      </c>
      <c r="B1685" t="s">
        <v>1725</v>
      </c>
      <c r="C1685">
        <f>School_Listing[[#This Row],[System Code]]</f>
        <v>840</v>
      </c>
      <c r="D1685">
        <v>14</v>
      </c>
      <c r="E1685" t="str">
        <f>School_Listing[[#This Row],[System Code]]&amp;School_Listing[[#This Row],[School Code]]</f>
        <v>84014</v>
      </c>
      <c r="F1685" t="s">
        <v>2174</v>
      </c>
      <c r="G1685">
        <f>School_Listing[[#This Row],[School Code]]</f>
        <v>14</v>
      </c>
    </row>
    <row r="1686" spans="1:7" hidden="1" x14ac:dyDescent="0.25">
      <c r="A1686">
        <v>840</v>
      </c>
      <c r="B1686" t="s">
        <v>1725</v>
      </c>
      <c r="C1686">
        <f>School_Listing[[#This Row],[System Code]]</f>
        <v>840</v>
      </c>
      <c r="D1686">
        <v>15</v>
      </c>
      <c r="E1686" t="str">
        <f>School_Listing[[#This Row],[System Code]]&amp;School_Listing[[#This Row],[School Code]]</f>
        <v>84015</v>
      </c>
      <c r="F1686" t="s">
        <v>1731</v>
      </c>
      <c r="G1686">
        <f>School_Listing[[#This Row],[School Code]]</f>
        <v>15</v>
      </c>
    </row>
    <row r="1687" spans="1:7" hidden="1" x14ac:dyDescent="0.25">
      <c r="A1687">
        <v>840</v>
      </c>
      <c r="B1687" t="s">
        <v>1725</v>
      </c>
      <c r="C1687">
        <f>School_Listing[[#This Row],[System Code]]</f>
        <v>840</v>
      </c>
      <c r="D1687">
        <v>17</v>
      </c>
      <c r="E1687" t="str">
        <f>School_Listing[[#This Row],[System Code]]&amp;School_Listing[[#This Row],[School Code]]</f>
        <v>84017</v>
      </c>
      <c r="F1687" t="s">
        <v>1732</v>
      </c>
      <c r="G1687">
        <f>School_Listing[[#This Row],[School Code]]</f>
        <v>17</v>
      </c>
    </row>
    <row r="1688" spans="1:7" hidden="1" x14ac:dyDescent="0.25">
      <c r="A1688">
        <v>840</v>
      </c>
      <c r="B1688" t="s">
        <v>1725</v>
      </c>
      <c r="C1688">
        <f>School_Listing[[#This Row],[System Code]]</f>
        <v>840</v>
      </c>
      <c r="D1688">
        <v>13</v>
      </c>
      <c r="E1688" t="str">
        <f>School_Listing[[#This Row],[System Code]]&amp;School_Listing[[#This Row],[School Code]]</f>
        <v>84013</v>
      </c>
      <c r="F1688" t="s">
        <v>1733</v>
      </c>
      <c r="G1688">
        <f>School_Listing[[#This Row],[School Code]]</f>
        <v>13</v>
      </c>
    </row>
    <row r="1689" spans="1:7" hidden="1" x14ac:dyDescent="0.25">
      <c r="A1689">
        <v>840</v>
      </c>
      <c r="B1689" t="s">
        <v>1725</v>
      </c>
      <c r="C1689">
        <f>School_Listing[[#This Row],[System Code]]</f>
        <v>840</v>
      </c>
      <c r="D1689">
        <v>20</v>
      </c>
      <c r="E1689" t="str">
        <f>School_Listing[[#This Row],[System Code]]&amp;School_Listing[[#This Row],[School Code]]</f>
        <v>84020</v>
      </c>
      <c r="F1689" t="s">
        <v>1734</v>
      </c>
      <c r="G1689">
        <f>School_Listing[[#This Row],[School Code]]</f>
        <v>20</v>
      </c>
    </row>
    <row r="1690" spans="1:7" hidden="1" x14ac:dyDescent="0.25">
      <c r="A1690">
        <v>840</v>
      </c>
      <c r="B1690" t="s">
        <v>1725</v>
      </c>
      <c r="C1690">
        <f>School_Listing[[#This Row],[System Code]]</f>
        <v>840</v>
      </c>
      <c r="D1690">
        <v>45</v>
      </c>
      <c r="E1690" t="str">
        <f>School_Listing[[#This Row],[System Code]]&amp;School_Listing[[#This Row],[School Code]]</f>
        <v>84045</v>
      </c>
      <c r="F1690" t="s">
        <v>1735</v>
      </c>
      <c r="G1690">
        <f>School_Listing[[#This Row],[School Code]]</f>
        <v>45</v>
      </c>
    </row>
    <row r="1691" spans="1:7" hidden="1" x14ac:dyDescent="0.25">
      <c r="A1691">
        <v>840</v>
      </c>
      <c r="B1691" t="s">
        <v>1725</v>
      </c>
      <c r="C1691">
        <f>School_Listing[[#This Row],[System Code]]</f>
        <v>840</v>
      </c>
      <c r="D1691">
        <v>50</v>
      </c>
      <c r="E1691" t="str">
        <f>School_Listing[[#This Row],[System Code]]&amp;School_Listing[[#This Row],[School Code]]</f>
        <v>84050</v>
      </c>
      <c r="F1691" t="s">
        <v>1736</v>
      </c>
      <c r="G1691">
        <f>School_Listing[[#This Row],[School Code]]</f>
        <v>50</v>
      </c>
    </row>
    <row r="1692" spans="1:7" hidden="1" x14ac:dyDescent="0.25">
      <c r="A1692">
        <v>840</v>
      </c>
      <c r="B1692" t="s">
        <v>1725</v>
      </c>
      <c r="C1692">
        <f>School_Listing[[#This Row],[System Code]]</f>
        <v>840</v>
      </c>
      <c r="D1692">
        <v>48</v>
      </c>
      <c r="E1692" t="str">
        <f>School_Listing[[#This Row],[System Code]]&amp;School_Listing[[#This Row],[School Code]]</f>
        <v>84048</v>
      </c>
      <c r="F1692" t="s">
        <v>1737</v>
      </c>
      <c r="G1692">
        <f>School_Listing[[#This Row],[School Code]]</f>
        <v>48</v>
      </c>
    </row>
    <row r="1693" spans="1:7" hidden="1" x14ac:dyDescent="0.25">
      <c r="A1693">
        <v>840</v>
      </c>
      <c r="B1693" t="s">
        <v>1725</v>
      </c>
      <c r="C1693">
        <f>School_Listing[[#This Row],[System Code]]</f>
        <v>840</v>
      </c>
      <c r="D1693">
        <v>60</v>
      </c>
      <c r="E1693" t="str">
        <f>School_Listing[[#This Row],[System Code]]&amp;School_Listing[[#This Row],[School Code]]</f>
        <v>84060</v>
      </c>
      <c r="F1693" t="s">
        <v>1738</v>
      </c>
      <c r="G1693">
        <f>School_Listing[[#This Row],[School Code]]</f>
        <v>60</v>
      </c>
    </row>
    <row r="1694" spans="1:7" hidden="1" x14ac:dyDescent="0.25">
      <c r="A1694">
        <v>850</v>
      </c>
      <c r="B1694" t="s">
        <v>1739</v>
      </c>
      <c r="C1694">
        <f>School_Listing[[#This Row],[System Code]]</f>
        <v>850</v>
      </c>
      <c r="D1694">
        <v>15</v>
      </c>
      <c r="E1694" t="str">
        <f>School_Listing[[#This Row],[System Code]]&amp;School_Listing[[#This Row],[School Code]]</f>
        <v>85015</v>
      </c>
      <c r="F1694" t="s">
        <v>1740</v>
      </c>
      <c r="G1694">
        <f>School_Listing[[#This Row],[School Code]]</f>
        <v>15</v>
      </c>
    </row>
    <row r="1695" spans="1:7" hidden="1" x14ac:dyDescent="0.25">
      <c r="A1695">
        <v>850</v>
      </c>
      <c r="B1695" t="s">
        <v>1739</v>
      </c>
      <c r="C1695">
        <f>School_Listing[[#This Row],[System Code]]</f>
        <v>850</v>
      </c>
      <c r="D1695">
        <v>5</v>
      </c>
      <c r="E1695" t="str">
        <f>School_Listing[[#This Row],[System Code]]&amp;School_Listing[[#This Row],[School Code]]</f>
        <v>8505</v>
      </c>
      <c r="F1695" t="s">
        <v>1741</v>
      </c>
      <c r="G1695">
        <f>School_Listing[[#This Row],[School Code]]</f>
        <v>5</v>
      </c>
    </row>
    <row r="1696" spans="1:7" hidden="1" x14ac:dyDescent="0.25">
      <c r="A1696">
        <v>850</v>
      </c>
      <c r="B1696" t="s">
        <v>1739</v>
      </c>
      <c r="C1696">
        <f>School_Listing[[#This Row],[System Code]]</f>
        <v>850</v>
      </c>
      <c r="D1696">
        <v>10</v>
      </c>
      <c r="E1696" t="str">
        <f>School_Listing[[#This Row],[System Code]]&amp;School_Listing[[#This Row],[School Code]]</f>
        <v>85010</v>
      </c>
      <c r="F1696" t="s">
        <v>1742</v>
      </c>
      <c r="G1696">
        <f>School_Listing[[#This Row],[School Code]]</f>
        <v>10</v>
      </c>
    </row>
    <row r="1697" spans="1:7" hidden="1" x14ac:dyDescent="0.25">
      <c r="A1697">
        <v>860</v>
      </c>
      <c r="B1697" t="s">
        <v>1743</v>
      </c>
      <c r="C1697">
        <f>School_Listing[[#This Row],[System Code]]</f>
        <v>860</v>
      </c>
      <c r="D1697">
        <v>15</v>
      </c>
      <c r="E1697" t="str">
        <f>School_Listing[[#This Row],[System Code]]&amp;School_Listing[[#This Row],[School Code]]</f>
        <v>86015</v>
      </c>
      <c r="F1697" t="s">
        <v>1744</v>
      </c>
      <c r="G1697">
        <f>School_Listing[[#This Row],[School Code]]</f>
        <v>15</v>
      </c>
    </row>
    <row r="1698" spans="1:7" hidden="1" x14ac:dyDescent="0.25">
      <c r="A1698">
        <v>860</v>
      </c>
      <c r="B1698" t="s">
        <v>1743</v>
      </c>
      <c r="C1698">
        <f>School_Listing[[#This Row],[System Code]]</f>
        <v>860</v>
      </c>
      <c r="D1698">
        <v>25</v>
      </c>
      <c r="E1698" t="str">
        <f>School_Listing[[#This Row],[System Code]]&amp;School_Listing[[#This Row],[School Code]]</f>
        <v>86025</v>
      </c>
      <c r="F1698" t="s">
        <v>660</v>
      </c>
      <c r="G1698">
        <f>School_Listing[[#This Row],[School Code]]</f>
        <v>25</v>
      </c>
    </row>
    <row r="1699" spans="1:7" hidden="1" x14ac:dyDescent="0.25">
      <c r="A1699">
        <v>860</v>
      </c>
      <c r="B1699" t="s">
        <v>1743</v>
      </c>
      <c r="C1699">
        <f>School_Listing[[#This Row],[System Code]]</f>
        <v>860</v>
      </c>
      <c r="D1699">
        <v>30</v>
      </c>
      <c r="E1699" t="str">
        <f>School_Listing[[#This Row],[System Code]]&amp;School_Listing[[#This Row],[School Code]]</f>
        <v>86030</v>
      </c>
      <c r="F1699" t="s">
        <v>1745</v>
      </c>
      <c r="G1699">
        <f>School_Listing[[#This Row],[School Code]]</f>
        <v>30</v>
      </c>
    </row>
    <row r="1700" spans="1:7" hidden="1" x14ac:dyDescent="0.25">
      <c r="A1700">
        <v>860</v>
      </c>
      <c r="B1700" t="s">
        <v>1743</v>
      </c>
      <c r="C1700">
        <f>School_Listing[[#This Row],[System Code]]</f>
        <v>860</v>
      </c>
      <c r="D1700">
        <v>35</v>
      </c>
      <c r="E1700" t="str">
        <f>School_Listing[[#This Row],[System Code]]&amp;School_Listing[[#This Row],[School Code]]</f>
        <v>86035</v>
      </c>
      <c r="F1700" t="s">
        <v>1746</v>
      </c>
      <c r="G1700">
        <f>School_Listing[[#This Row],[School Code]]</f>
        <v>35</v>
      </c>
    </row>
    <row r="1701" spans="1:7" hidden="1" x14ac:dyDescent="0.25">
      <c r="A1701">
        <v>860</v>
      </c>
      <c r="B1701" t="s">
        <v>1743</v>
      </c>
      <c r="C1701">
        <f>School_Listing[[#This Row],[System Code]]</f>
        <v>860</v>
      </c>
      <c r="D1701">
        <v>5</v>
      </c>
      <c r="E1701" t="str">
        <f>School_Listing[[#This Row],[System Code]]&amp;School_Listing[[#This Row],[School Code]]</f>
        <v>8605</v>
      </c>
      <c r="F1701" t="s">
        <v>1747</v>
      </c>
      <c r="G1701">
        <f>School_Listing[[#This Row],[School Code]]</f>
        <v>5</v>
      </c>
    </row>
    <row r="1702" spans="1:7" hidden="1" x14ac:dyDescent="0.25">
      <c r="A1702">
        <v>860</v>
      </c>
      <c r="B1702" t="s">
        <v>1743</v>
      </c>
      <c r="C1702">
        <f>School_Listing[[#This Row],[System Code]]</f>
        <v>860</v>
      </c>
      <c r="D1702">
        <v>7001</v>
      </c>
      <c r="E1702" t="str">
        <f>School_Listing[[#This Row],[System Code]]&amp;School_Listing[[#This Row],[School Code]]</f>
        <v>8607001</v>
      </c>
      <c r="F1702" t="s">
        <v>2175</v>
      </c>
      <c r="G1702">
        <f>School_Listing[[#This Row],[School Code]]</f>
        <v>7001</v>
      </c>
    </row>
    <row r="1703" spans="1:7" hidden="1" x14ac:dyDescent="0.25">
      <c r="A1703">
        <v>860</v>
      </c>
      <c r="B1703" t="s">
        <v>1743</v>
      </c>
      <c r="C1703">
        <f>School_Listing[[#This Row],[System Code]]</f>
        <v>860</v>
      </c>
      <c r="D1703">
        <v>40</v>
      </c>
      <c r="E1703" t="str">
        <f>School_Listing[[#This Row],[System Code]]&amp;School_Listing[[#This Row],[School Code]]</f>
        <v>86040</v>
      </c>
      <c r="F1703" t="s">
        <v>1748</v>
      </c>
      <c r="G1703">
        <f>School_Listing[[#This Row],[School Code]]</f>
        <v>40</v>
      </c>
    </row>
    <row r="1704" spans="1:7" hidden="1" x14ac:dyDescent="0.25">
      <c r="A1704">
        <v>870</v>
      </c>
      <c r="B1704" t="s">
        <v>1749</v>
      </c>
      <c r="C1704">
        <f>School_Listing[[#This Row],[System Code]]</f>
        <v>870</v>
      </c>
      <c r="D1704">
        <v>5</v>
      </c>
      <c r="E1704" t="str">
        <f>School_Listing[[#This Row],[System Code]]&amp;School_Listing[[#This Row],[School Code]]</f>
        <v>8705</v>
      </c>
      <c r="F1704" t="s">
        <v>759</v>
      </c>
      <c r="G1704">
        <f>School_Listing[[#This Row],[School Code]]</f>
        <v>5</v>
      </c>
    </row>
    <row r="1705" spans="1:7" hidden="1" x14ac:dyDescent="0.25">
      <c r="A1705">
        <v>870</v>
      </c>
      <c r="B1705" t="s">
        <v>1749</v>
      </c>
      <c r="C1705">
        <f>School_Listing[[#This Row],[System Code]]</f>
        <v>870</v>
      </c>
      <c r="D1705">
        <v>65</v>
      </c>
      <c r="E1705" t="str">
        <f>School_Listing[[#This Row],[System Code]]&amp;School_Listing[[#This Row],[School Code]]</f>
        <v>87065</v>
      </c>
      <c r="F1705" t="s">
        <v>1750</v>
      </c>
      <c r="G1705">
        <f>School_Listing[[#This Row],[School Code]]</f>
        <v>65</v>
      </c>
    </row>
    <row r="1706" spans="1:7" hidden="1" x14ac:dyDescent="0.25">
      <c r="A1706">
        <v>870</v>
      </c>
      <c r="B1706" t="s">
        <v>1749</v>
      </c>
      <c r="C1706">
        <f>School_Listing[[#This Row],[System Code]]</f>
        <v>870</v>
      </c>
      <c r="D1706">
        <v>25</v>
      </c>
      <c r="E1706" t="str">
        <f>School_Listing[[#This Row],[System Code]]&amp;School_Listing[[#This Row],[School Code]]</f>
        <v>87025</v>
      </c>
      <c r="F1706" t="s">
        <v>1751</v>
      </c>
      <c r="G1706">
        <f>School_Listing[[#This Row],[School Code]]</f>
        <v>25</v>
      </c>
    </row>
    <row r="1707" spans="1:7" hidden="1" x14ac:dyDescent="0.25">
      <c r="A1707">
        <v>870</v>
      </c>
      <c r="B1707" t="s">
        <v>1749</v>
      </c>
      <c r="C1707">
        <f>School_Listing[[#This Row],[System Code]]</f>
        <v>870</v>
      </c>
      <c r="D1707">
        <v>35</v>
      </c>
      <c r="E1707" t="str">
        <f>School_Listing[[#This Row],[System Code]]&amp;School_Listing[[#This Row],[School Code]]</f>
        <v>87035</v>
      </c>
      <c r="F1707" t="s">
        <v>1752</v>
      </c>
      <c r="G1707">
        <f>School_Listing[[#This Row],[School Code]]</f>
        <v>35</v>
      </c>
    </row>
    <row r="1708" spans="1:7" hidden="1" x14ac:dyDescent="0.25">
      <c r="A1708">
        <v>870</v>
      </c>
      <c r="B1708" t="s">
        <v>1749</v>
      </c>
      <c r="C1708">
        <f>School_Listing[[#This Row],[System Code]]</f>
        <v>870</v>
      </c>
      <c r="D1708">
        <v>40</v>
      </c>
      <c r="E1708" t="str">
        <f>School_Listing[[#This Row],[System Code]]&amp;School_Listing[[#This Row],[School Code]]</f>
        <v>87040</v>
      </c>
      <c r="F1708" t="s">
        <v>1753</v>
      </c>
      <c r="G1708">
        <f>School_Listing[[#This Row],[School Code]]</f>
        <v>40</v>
      </c>
    </row>
    <row r="1709" spans="1:7" hidden="1" x14ac:dyDescent="0.25">
      <c r="A1709">
        <v>870</v>
      </c>
      <c r="B1709" t="s">
        <v>1749</v>
      </c>
      <c r="C1709">
        <f>School_Listing[[#This Row],[System Code]]</f>
        <v>870</v>
      </c>
      <c r="D1709">
        <v>57</v>
      </c>
      <c r="E1709" t="str">
        <f>School_Listing[[#This Row],[System Code]]&amp;School_Listing[[#This Row],[School Code]]</f>
        <v>87057</v>
      </c>
      <c r="F1709" t="s">
        <v>1754</v>
      </c>
      <c r="G1709">
        <f>School_Listing[[#This Row],[School Code]]</f>
        <v>57</v>
      </c>
    </row>
    <row r="1710" spans="1:7" hidden="1" x14ac:dyDescent="0.25">
      <c r="A1710">
        <v>870</v>
      </c>
      <c r="B1710" t="s">
        <v>1749</v>
      </c>
      <c r="C1710">
        <f>School_Listing[[#This Row],[System Code]]</f>
        <v>870</v>
      </c>
      <c r="D1710">
        <v>45</v>
      </c>
      <c r="E1710" t="str">
        <f>School_Listing[[#This Row],[System Code]]&amp;School_Listing[[#This Row],[School Code]]</f>
        <v>87045</v>
      </c>
      <c r="F1710" t="s">
        <v>1755</v>
      </c>
      <c r="G1710">
        <f>School_Listing[[#This Row],[School Code]]</f>
        <v>45</v>
      </c>
    </row>
    <row r="1711" spans="1:7" hidden="1" x14ac:dyDescent="0.25">
      <c r="A1711">
        <v>870</v>
      </c>
      <c r="B1711" t="s">
        <v>1749</v>
      </c>
      <c r="C1711">
        <f>School_Listing[[#This Row],[System Code]]</f>
        <v>870</v>
      </c>
      <c r="D1711">
        <v>60</v>
      </c>
      <c r="E1711" t="str">
        <f>School_Listing[[#This Row],[System Code]]&amp;School_Listing[[#This Row],[School Code]]</f>
        <v>87060</v>
      </c>
      <c r="F1711" t="s">
        <v>1756</v>
      </c>
      <c r="G1711">
        <f>School_Listing[[#This Row],[School Code]]</f>
        <v>60</v>
      </c>
    </row>
    <row r="1712" spans="1:7" hidden="1" x14ac:dyDescent="0.25">
      <c r="A1712">
        <v>870</v>
      </c>
      <c r="B1712" t="s">
        <v>1749</v>
      </c>
      <c r="C1712">
        <f>School_Listing[[#This Row],[System Code]]</f>
        <v>870</v>
      </c>
      <c r="D1712">
        <v>53</v>
      </c>
      <c r="E1712" t="str">
        <f>School_Listing[[#This Row],[System Code]]&amp;School_Listing[[#This Row],[School Code]]</f>
        <v>87053</v>
      </c>
      <c r="F1712" t="s">
        <v>1757</v>
      </c>
      <c r="G1712">
        <f>School_Listing[[#This Row],[School Code]]</f>
        <v>53</v>
      </c>
    </row>
    <row r="1713" spans="1:7" hidden="1" x14ac:dyDescent="0.25">
      <c r="A1713">
        <v>870</v>
      </c>
      <c r="B1713" t="s">
        <v>1749</v>
      </c>
      <c r="C1713">
        <f>School_Listing[[#This Row],[System Code]]</f>
        <v>870</v>
      </c>
      <c r="D1713">
        <v>55</v>
      </c>
      <c r="E1713" t="str">
        <f>School_Listing[[#This Row],[System Code]]&amp;School_Listing[[#This Row],[School Code]]</f>
        <v>87055</v>
      </c>
      <c r="F1713" t="s">
        <v>1758</v>
      </c>
      <c r="G1713">
        <f>School_Listing[[#This Row],[School Code]]</f>
        <v>55</v>
      </c>
    </row>
    <row r="1714" spans="1:7" hidden="1" x14ac:dyDescent="0.25">
      <c r="A1714">
        <v>880</v>
      </c>
      <c r="B1714" t="s">
        <v>1759</v>
      </c>
      <c r="C1714">
        <f>School_Listing[[#This Row],[System Code]]</f>
        <v>880</v>
      </c>
      <c r="D1714">
        <v>30</v>
      </c>
      <c r="E1714" t="str">
        <f>School_Listing[[#This Row],[System Code]]&amp;School_Listing[[#This Row],[School Code]]</f>
        <v>88030</v>
      </c>
      <c r="F1714" t="s">
        <v>1760</v>
      </c>
      <c r="G1714">
        <f>School_Listing[[#This Row],[School Code]]</f>
        <v>30</v>
      </c>
    </row>
    <row r="1715" spans="1:7" hidden="1" x14ac:dyDescent="0.25">
      <c r="A1715">
        <v>880</v>
      </c>
      <c r="B1715" t="s">
        <v>1759</v>
      </c>
      <c r="C1715">
        <f>School_Listing[[#This Row],[System Code]]</f>
        <v>880</v>
      </c>
      <c r="D1715">
        <v>35</v>
      </c>
      <c r="E1715" t="str">
        <f>School_Listing[[#This Row],[System Code]]&amp;School_Listing[[#This Row],[School Code]]</f>
        <v>88035</v>
      </c>
      <c r="F1715" t="s">
        <v>1761</v>
      </c>
      <c r="G1715">
        <f>School_Listing[[#This Row],[School Code]]</f>
        <v>35</v>
      </c>
    </row>
    <row r="1716" spans="1:7" hidden="1" x14ac:dyDescent="0.25">
      <c r="A1716">
        <v>890</v>
      </c>
      <c r="B1716" t="s">
        <v>1762</v>
      </c>
      <c r="C1716">
        <f>School_Listing[[#This Row],[System Code]]</f>
        <v>890</v>
      </c>
      <c r="D1716">
        <v>63</v>
      </c>
      <c r="E1716" t="str">
        <f>School_Listing[[#This Row],[System Code]]&amp;School_Listing[[#This Row],[School Code]]</f>
        <v>89063</v>
      </c>
      <c r="F1716" t="s">
        <v>1763</v>
      </c>
      <c r="G1716">
        <f>School_Listing[[#This Row],[School Code]]</f>
        <v>63</v>
      </c>
    </row>
    <row r="1717" spans="1:7" hidden="1" x14ac:dyDescent="0.25">
      <c r="A1717">
        <v>890</v>
      </c>
      <c r="B1717" t="s">
        <v>1762</v>
      </c>
      <c r="C1717">
        <f>School_Listing[[#This Row],[System Code]]</f>
        <v>890</v>
      </c>
      <c r="D1717">
        <v>10</v>
      </c>
      <c r="E1717" t="str">
        <f>School_Listing[[#This Row],[System Code]]&amp;School_Listing[[#This Row],[School Code]]</f>
        <v>89010</v>
      </c>
      <c r="F1717" t="s">
        <v>1764</v>
      </c>
      <c r="G1717">
        <f>School_Listing[[#This Row],[School Code]]</f>
        <v>10</v>
      </c>
    </row>
    <row r="1718" spans="1:7" hidden="1" x14ac:dyDescent="0.25">
      <c r="A1718">
        <v>890</v>
      </c>
      <c r="B1718" t="s">
        <v>1762</v>
      </c>
      <c r="C1718">
        <f>School_Listing[[#This Row],[System Code]]</f>
        <v>890</v>
      </c>
      <c r="D1718">
        <v>20</v>
      </c>
      <c r="E1718" t="str">
        <f>School_Listing[[#This Row],[System Code]]&amp;School_Listing[[#This Row],[School Code]]</f>
        <v>89020</v>
      </c>
      <c r="F1718" t="s">
        <v>1765</v>
      </c>
      <c r="G1718">
        <f>School_Listing[[#This Row],[School Code]]</f>
        <v>20</v>
      </c>
    </row>
    <row r="1719" spans="1:7" hidden="1" x14ac:dyDescent="0.25">
      <c r="A1719">
        <v>890</v>
      </c>
      <c r="B1719" t="s">
        <v>1762</v>
      </c>
      <c r="C1719">
        <f>School_Listing[[#This Row],[System Code]]</f>
        <v>890</v>
      </c>
      <c r="D1719">
        <v>30</v>
      </c>
      <c r="E1719" t="str">
        <f>School_Listing[[#This Row],[System Code]]&amp;School_Listing[[#This Row],[School Code]]</f>
        <v>89030</v>
      </c>
      <c r="F1719" t="s">
        <v>1766</v>
      </c>
      <c r="G1719">
        <f>School_Listing[[#This Row],[School Code]]</f>
        <v>30</v>
      </c>
    </row>
    <row r="1720" spans="1:7" hidden="1" x14ac:dyDescent="0.25">
      <c r="A1720">
        <v>890</v>
      </c>
      <c r="B1720" t="s">
        <v>1762</v>
      </c>
      <c r="C1720">
        <f>School_Listing[[#This Row],[System Code]]</f>
        <v>890</v>
      </c>
      <c r="D1720">
        <v>38</v>
      </c>
      <c r="E1720" t="str">
        <f>School_Listing[[#This Row],[System Code]]&amp;School_Listing[[#This Row],[School Code]]</f>
        <v>89038</v>
      </c>
      <c r="F1720" t="s">
        <v>1767</v>
      </c>
      <c r="G1720">
        <f>School_Listing[[#This Row],[School Code]]</f>
        <v>38</v>
      </c>
    </row>
    <row r="1721" spans="1:7" hidden="1" x14ac:dyDescent="0.25">
      <c r="A1721">
        <v>890</v>
      </c>
      <c r="B1721" t="s">
        <v>1762</v>
      </c>
      <c r="C1721">
        <f>School_Listing[[#This Row],[System Code]]</f>
        <v>890</v>
      </c>
      <c r="D1721">
        <v>40</v>
      </c>
      <c r="E1721" t="str">
        <f>School_Listing[[#This Row],[System Code]]&amp;School_Listing[[#This Row],[School Code]]</f>
        <v>89040</v>
      </c>
      <c r="F1721" t="s">
        <v>1768</v>
      </c>
      <c r="G1721">
        <f>School_Listing[[#This Row],[School Code]]</f>
        <v>40</v>
      </c>
    </row>
    <row r="1722" spans="1:7" hidden="1" x14ac:dyDescent="0.25">
      <c r="A1722">
        <v>890</v>
      </c>
      <c r="B1722" t="s">
        <v>1762</v>
      </c>
      <c r="C1722">
        <f>School_Listing[[#This Row],[System Code]]</f>
        <v>890</v>
      </c>
      <c r="D1722">
        <v>50</v>
      </c>
      <c r="E1722" t="str">
        <f>School_Listing[[#This Row],[System Code]]&amp;School_Listing[[#This Row],[School Code]]</f>
        <v>89050</v>
      </c>
      <c r="F1722" t="s">
        <v>1769</v>
      </c>
      <c r="G1722">
        <f>School_Listing[[#This Row],[School Code]]</f>
        <v>50</v>
      </c>
    </row>
    <row r="1723" spans="1:7" hidden="1" x14ac:dyDescent="0.25">
      <c r="A1723">
        <v>890</v>
      </c>
      <c r="B1723" t="s">
        <v>1762</v>
      </c>
      <c r="C1723">
        <f>School_Listing[[#This Row],[System Code]]</f>
        <v>890</v>
      </c>
      <c r="D1723">
        <v>47</v>
      </c>
      <c r="E1723" t="str">
        <f>School_Listing[[#This Row],[System Code]]&amp;School_Listing[[#This Row],[School Code]]</f>
        <v>89047</v>
      </c>
      <c r="F1723" t="s">
        <v>2176</v>
      </c>
      <c r="G1723">
        <f>School_Listing[[#This Row],[School Code]]</f>
        <v>47</v>
      </c>
    </row>
    <row r="1724" spans="1:7" hidden="1" x14ac:dyDescent="0.25">
      <c r="A1724">
        <v>890</v>
      </c>
      <c r="B1724" t="s">
        <v>1762</v>
      </c>
      <c r="C1724">
        <f>School_Listing[[#This Row],[System Code]]</f>
        <v>890</v>
      </c>
      <c r="D1724">
        <v>72</v>
      </c>
      <c r="E1724" t="str">
        <f>School_Listing[[#This Row],[System Code]]&amp;School_Listing[[#This Row],[School Code]]</f>
        <v>89072</v>
      </c>
      <c r="F1724" t="s">
        <v>1770</v>
      </c>
      <c r="G1724">
        <f>School_Listing[[#This Row],[School Code]]</f>
        <v>72</v>
      </c>
    </row>
    <row r="1725" spans="1:7" hidden="1" x14ac:dyDescent="0.25">
      <c r="A1725">
        <v>890</v>
      </c>
      <c r="B1725" t="s">
        <v>1762</v>
      </c>
      <c r="C1725">
        <f>School_Listing[[#This Row],[System Code]]</f>
        <v>890</v>
      </c>
      <c r="D1725">
        <v>80</v>
      </c>
      <c r="E1725" t="str">
        <f>School_Listing[[#This Row],[System Code]]&amp;School_Listing[[#This Row],[School Code]]</f>
        <v>89080</v>
      </c>
      <c r="F1725" t="s">
        <v>1771</v>
      </c>
      <c r="G1725">
        <f>School_Listing[[#This Row],[School Code]]</f>
        <v>80</v>
      </c>
    </row>
    <row r="1726" spans="1:7" hidden="1" x14ac:dyDescent="0.25">
      <c r="A1726">
        <v>890</v>
      </c>
      <c r="B1726" t="s">
        <v>1762</v>
      </c>
      <c r="C1726">
        <f>School_Listing[[#This Row],[System Code]]</f>
        <v>890</v>
      </c>
      <c r="D1726">
        <v>75</v>
      </c>
      <c r="E1726" t="str">
        <f>School_Listing[[#This Row],[System Code]]&amp;School_Listing[[#This Row],[School Code]]</f>
        <v>89075</v>
      </c>
      <c r="F1726" t="s">
        <v>1772</v>
      </c>
      <c r="G1726">
        <f>School_Listing[[#This Row],[School Code]]</f>
        <v>75</v>
      </c>
    </row>
    <row r="1727" spans="1:7" hidden="1" x14ac:dyDescent="0.25">
      <c r="A1727">
        <v>890</v>
      </c>
      <c r="B1727" t="s">
        <v>1762</v>
      </c>
      <c r="C1727">
        <f>School_Listing[[#This Row],[System Code]]</f>
        <v>890</v>
      </c>
      <c r="D1727">
        <v>85</v>
      </c>
      <c r="E1727" t="str">
        <f>School_Listing[[#This Row],[System Code]]&amp;School_Listing[[#This Row],[School Code]]</f>
        <v>89085</v>
      </c>
      <c r="F1727" t="s">
        <v>749</v>
      </c>
      <c r="G1727">
        <f>School_Listing[[#This Row],[School Code]]</f>
        <v>85</v>
      </c>
    </row>
    <row r="1728" spans="1:7" hidden="1" x14ac:dyDescent="0.25">
      <c r="A1728">
        <v>900</v>
      </c>
      <c r="B1728" t="s">
        <v>1773</v>
      </c>
      <c r="C1728">
        <f>School_Listing[[#This Row],[System Code]]</f>
        <v>900</v>
      </c>
      <c r="D1728">
        <v>20</v>
      </c>
      <c r="E1728" t="str">
        <f>School_Listing[[#This Row],[System Code]]&amp;School_Listing[[#This Row],[School Code]]</f>
        <v>90020</v>
      </c>
      <c r="F1728" t="s">
        <v>2177</v>
      </c>
      <c r="G1728">
        <f>School_Listing[[#This Row],[School Code]]</f>
        <v>20</v>
      </c>
    </row>
    <row r="1729" spans="1:7" hidden="1" x14ac:dyDescent="0.25">
      <c r="A1729">
        <v>900</v>
      </c>
      <c r="B1729" t="s">
        <v>1773</v>
      </c>
      <c r="C1729">
        <f>School_Listing[[#This Row],[System Code]]</f>
        <v>900</v>
      </c>
      <c r="D1729">
        <v>37</v>
      </c>
      <c r="E1729" t="str">
        <f>School_Listing[[#This Row],[System Code]]&amp;School_Listing[[#This Row],[School Code]]</f>
        <v>90037</v>
      </c>
      <c r="F1729" t="s">
        <v>1774</v>
      </c>
      <c r="G1729">
        <f>School_Listing[[#This Row],[School Code]]</f>
        <v>37</v>
      </c>
    </row>
    <row r="1730" spans="1:7" hidden="1" x14ac:dyDescent="0.25">
      <c r="A1730">
        <v>900</v>
      </c>
      <c r="B1730" t="s">
        <v>1773</v>
      </c>
      <c r="C1730">
        <f>School_Listing[[#This Row],[System Code]]</f>
        <v>900</v>
      </c>
      <c r="D1730">
        <v>38</v>
      </c>
      <c r="E1730" t="str">
        <f>School_Listing[[#This Row],[System Code]]&amp;School_Listing[[#This Row],[School Code]]</f>
        <v>90038</v>
      </c>
      <c r="F1730" t="s">
        <v>1775</v>
      </c>
      <c r="G1730">
        <f>School_Listing[[#This Row],[School Code]]</f>
        <v>38</v>
      </c>
    </row>
    <row r="1731" spans="1:7" hidden="1" x14ac:dyDescent="0.25">
      <c r="A1731">
        <v>900</v>
      </c>
      <c r="B1731" t="s">
        <v>1773</v>
      </c>
      <c r="C1731">
        <f>School_Listing[[#This Row],[System Code]]</f>
        <v>900</v>
      </c>
      <c r="D1731">
        <v>45</v>
      </c>
      <c r="E1731" t="str">
        <f>School_Listing[[#This Row],[System Code]]&amp;School_Listing[[#This Row],[School Code]]</f>
        <v>90045</v>
      </c>
      <c r="F1731" t="s">
        <v>1776</v>
      </c>
      <c r="G1731">
        <f>School_Listing[[#This Row],[School Code]]</f>
        <v>45</v>
      </c>
    </row>
    <row r="1732" spans="1:7" hidden="1" x14ac:dyDescent="0.25">
      <c r="A1732">
        <v>900</v>
      </c>
      <c r="B1732" t="s">
        <v>1773</v>
      </c>
      <c r="C1732">
        <f>School_Listing[[#This Row],[System Code]]</f>
        <v>900</v>
      </c>
      <c r="D1732">
        <v>50</v>
      </c>
      <c r="E1732" t="str">
        <f>School_Listing[[#This Row],[System Code]]&amp;School_Listing[[#This Row],[School Code]]</f>
        <v>90050</v>
      </c>
      <c r="F1732" t="s">
        <v>1777</v>
      </c>
      <c r="G1732">
        <f>School_Listing[[#This Row],[School Code]]</f>
        <v>50</v>
      </c>
    </row>
    <row r="1733" spans="1:7" hidden="1" x14ac:dyDescent="0.25">
      <c r="A1733">
        <v>900</v>
      </c>
      <c r="B1733" t="s">
        <v>1773</v>
      </c>
      <c r="C1733">
        <f>School_Listing[[#This Row],[System Code]]</f>
        <v>900</v>
      </c>
      <c r="D1733">
        <v>55</v>
      </c>
      <c r="E1733" t="str">
        <f>School_Listing[[#This Row],[System Code]]&amp;School_Listing[[#This Row],[School Code]]</f>
        <v>90055</v>
      </c>
      <c r="F1733" t="s">
        <v>1778</v>
      </c>
      <c r="G1733">
        <f>School_Listing[[#This Row],[School Code]]</f>
        <v>55</v>
      </c>
    </row>
    <row r="1734" spans="1:7" hidden="1" x14ac:dyDescent="0.25">
      <c r="A1734">
        <v>900</v>
      </c>
      <c r="B1734" t="s">
        <v>1773</v>
      </c>
      <c r="C1734">
        <f>School_Listing[[#This Row],[System Code]]</f>
        <v>900</v>
      </c>
      <c r="D1734">
        <v>60</v>
      </c>
      <c r="E1734" t="str">
        <f>School_Listing[[#This Row],[System Code]]&amp;School_Listing[[#This Row],[School Code]]</f>
        <v>90060</v>
      </c>
      <c r="F1734" t="s">
        <v>1779</v>
      </c>
      <c r="G1734">
        <f>School_Listing[[#This Row],[School Code]]</f>
        <v>60</v>
      </c>
    </row>
    <row r="1735" spans="1:7" hidden="1" x14ac:dyDescent="0.25">
      <c r="A1735">
        <v>900</v>
      </c>
      <c r="B1735" t="s">
        <v>1773</v>
      </c>
      <c r="C1735">
        <f>School_Listing[[#This Row],[System Code]]</f>
        <v>900</v>
      </c>
      <c r="D1735">
        <v>65</v>
      </c>
      <c r="E1735" t="str">
        <f>School_Listing[[#This Row],[System Code]]&amp;School_Listing[[#This Row],[School Code]]</f>
        <v>90065</v>
      </c>
      <c r="F1735" t="s">
        <v>1780</v>
      </c>
      <c r="G1735">
        <f>School_Listing[[#This Row],[School Code]]</f>
        <v>65</v>
      </c>
    </row>
    <row r="1736" spans="1:7" hidden="1" x14ac:dyDescent="0.25">
      <c r="A1736">
        <v>900</v>
      </c>
      <c r="B1736" t="s">
        <v>1773</v>
      </c>
      <c r="C1736">
        <f>School_Listing[[#This Row],[System Code]]</f>
        <v>900</v>
      </c>
      <c r="D1736">
        <v>75</v>
      </c>
      <c r="E1736" t="str">
        <f>School_Listing[[#This Row],[System Code]]&amp;School_Listing[[#This Row],[School Code]]</f>
        <v>90075</v>
      </c>
      <c r="F1736" t="s">
        <v>1781</v>
      </c>
      <c r="G1736">
        <f>School_Listing[[#This Row],[School Code]]</f>
        <v>75</v>
      </c>
    </row>
    <row r="1737" spans="1:7" hidden="1" x14ac:dyDescent="0.25">
      <c r="A1737">
        <v>900</v>
      </c>
      <c r="B1737" t="s">
        <v>1773</v>
      </c>
      <c r="C1737">
        <f>School_Listing[[#This Row],[System Code]]</f>
        <v>900</v>
      </c>
      <c r="D1737">
        <v>80</v>
      </c>
      <c r="E1737" t="str">
        <f>School_Listing[[#This Row],[System Code]]&amp;School_Listing[[#This Row],[School Code]]</f>
        <v>90080</v>
      </c>
      <c r="F1737" t="s">
        <v>1782</v>
      </c>
      <c r="G1737">
        <f>School_Listing[[#This Row],[School Code]]</f>
        <v>80</v>
      </c>
    </row>
    <row r="1738" spans="1:7" hidden="1" x14ac:dyDescent="0.25">
      <c r="A1738">
        <v>900</v>
      </c>
      <c r="B1738" t="s">
        <v>1773</v>
      </c>
      <c r="C1738">
        <f>School_Listing[[#This Row],[System Code]]</f>
        <v>900</v>
      </c>
      <c r="D1738">
        <v>90</v>
      </c>
      <c r="E1738" t="str">
        <f>School_Listing[[#This Row],[System Code]]&amp;School_Listing[[#This Row],[School Code]]</f>
        <v>90090</v>
      </c>
      <c r="F1738" t="s">
        <v>1783</v>
      </c>
      <c r="G1738">
        <f>School_Listing[[#This Row],[School Code]]</f>
        <v>90</v>
      </c>
    </row>
    <row r="1739" spans="1:7" hidden="1" x14ac:dyDescent="0.25">
      <c r="A1739">
        <v>900</v>
      </c>
      <c r="B1739" t="s">
        <v>1773</v>
      </c>
      <c r="C1739">
        <f>School_Listing[[#This Row],[System Code]]</f>
        <v>900</v>
      </c>
      <c r="D1739">
        <v>95</v>
      </c>
      <c r="E1739" t="str">
        <f>School_Listing[[#This Row],[System Code]]&amp;School_Listing[[#This Row],[School Code]]</f>
        <v>90095</v>
      </c>
      <c r="F1739" t="s">
        <v>1784</v>
      </c>
      <c r="G1739">
        <f>School_Listing[[#This Row],[School Code]]</f>
        <v>95</v>
      </c>
    </row>
    <row r="1740" spans="1:7" hidden="1" x14ac:dyDescent="0.25">
      <c r="A1740">
        <v>900</v>
      </c>
      <c r="B1740" t="s">
        <v>1773</v>
      </c>
      <c r="C1740">
        <f>School_Listing[[#This Row],[System Code]]</f>
        <v>900</v>
      </c>
      <c r="D1740">
        <v>115</v>
      </c>
      <c r="E1740" t="str">
        <f>School_Listing[[#This Row],[System Code]]&amp;School_Listing[[#This Row],[School Code]]</f>
        <v>900115</v>
      </c>
      <c r="F1740" t="s">
        <v>1785</v>
      </c>
      <c r="G1740">
        <f>School_Listing[[#This Row],[School Code]]</f>
        <v>115</v>
      </c>
    </row>
    <row r="1741" spans="1:7" hidden="1" x14ac:dyDescent="0.25">
      <c r="A1741">
        <v>900</v>
      </c>
      <c r="B1741" t="s">
        <v>1773</v>
      </c>
      <c r="C1741">
        <f>School_Listing[[#This Row],[System Code]]</f>
        <v>900</v>
      </c>
      <c r="D1741">
        <v>105</v>
      </c>
      <c r="E1741" t="str">
        <f>School_Listing[[#This Row],[System Code]]&amp;School_Listing[[#This Row],[School Code]]</f>
        <v>900105</v>
      </c>
      <c r="F1741" t="s">
        <v>1786</v>
      </c>
      <c r="G1741">
        <f>School_Listing[[#This Row],[School Code]]</f>
        <v>105</v>
      </c>
    </row>
    <row r="1742" spans="1:7" hidden="1" x14ac:dyDescent="0.25">
      <c r="A1742">
        <v>900</v>
      </c>
      <c r="B1742" t="s">
        <v>1773</v>
      </c>
      <c r="C1742">
        <f>School_Listing[[#This Row],[System Code]]</f>
        <v>900</v>
      </c>
      <c r="D1742">
        <v>5</v>
      </c>
      <c r="E1742" t="str">
        <f>School_Listing[[#This Row],[System Code]]&amp;School_Listing[[#This Row],[School Code]]</f>
        <v>9005</v>
      </c>
      <c r="F1742" t="s">
        <v>1787</v>
      </c>
      <c r="G1742">
        <f>School_Listing[[#This Row],[School Code]]</f>
        <v>5</v>
      </c>
    </row>
    <row r="1743" spans="1:7" hidden="1" x14ac:dyDescent="0.25">
      <c r="A1743">
        <v>900</v>
      </c>
      <c r="B1743" t="s">
        <v>1773</v>
      </c>
      <c r="C1743">
        <f>School_Listing[[#This Row],[System Code]]</f>
        <v>900</v>
      </c>
      <c r="D1743">
        <v>110</v>
      </c>
      <c r="E1743" t="str">
        <f>School_Listing[[#This Row],[System Code]]&amp;School_Listing[[#This Row],[School Code]]</f>
        <v>900110</v>
      </c>
      <c r="F1743" t="s">
        <v>1788</v>
      </c>
      <c r="G1743">
        <f>School_Listing[[#This Row],[School Code]]</f>
        <v>110</v>
      </c>
    </row>
    <row r="1744" spans="1:7" hidden="1" x14ac:dyDescent="0.25">
      <c r="A1744">
        <v>901</v>
      </c>
      <c r="B1744" t="s">
        <v>1789</v>
      </c>
      <c r="C1744">
        <f>School_Listing[[#This Row],[System Code]]</f>
        <v>901</v>
      </c>
      <c r="D1744">
        <v>7</v>
      </c>
      <c r="E1744" t="str">
        <f>School_Listing[[#This Row],[System Code]]&amp;School_Listing[[#This Row],[School Code]]</f>
        <v>9017</v>
      </c>
      <c r="F1744" t="s">
        <v>1455</v>
      </c>
      <c r="G1744">
        <f>School_Listing[[#This Row],[School Code]]</f>
        <v>7</v>
      </c>
    </row>
    <row r="1745" spans="1:7" hidden="1" x14ac:dyDescent="0.25">
      <c r="A1745">
        <v>901</v>
      </c>
      <c r="B1745" t="s">
        <v>1789</v>
      </c>
      <c r="C1745">
        <f>School_Listing[[#This Row],[System Code]]</f>
        <v>901</v>
      </c>
      <c r="D1745">
        <v>15</v>
      </c>
      <c r="E1745" t="str">
        <f>School_Listing[[#This Row],[System Code]]&amp;School_Listing[[#This Row],[School Code]]</f>
        <v>90115</v>
      </c>
      <c r="F1745" t="s">
        <v>1790</v>
      </c>
      <c r="G1745">
        <f>School_Listing[[#This Row],[School Code]]</f>
        <v>15</v>
      </c>
    </row>
    <row r="1746" spans="1:7" hidden="1" x14ac:dyDescent="0.25">
      <c r="A1746">
        <v>901</v>
      </c>
      <c r="B1746" t="s">
        <v>1789</v>
      </c>
      <c r="C1746">
        <f>School_Listing[[#This Row],[System Code]]</f>
        <v>901</v>
      </c>
      <c r="D1746">
        <v>16</v>
      </c>
      <c r="E1746" t="str">
        <f>School_Listing[[#This Row],[System Code]]&amp;School_Listing[[#This Row],[School Code]]</f>
        <v>90116</v>
      </c>
      <c r="F1746" t="s">
        <v>2178</v>
      </c>
      <c r="G1746">
        <f>School_Listing[[#This Row],[School Code]]</f>
        <v>16</v>
      </c>
    </row>
    <row r="1747" spans="1:7" hidden="1" x14ac:dyDescent="0.25">
      <c r="A1747">
        <v>901</v>
      </c>
      <c r="B1747" t="s">
        <v>1789</v>
      </c>
      <c r="C1747">
        <f>School_Listing[[#This Row],[System Code]]</f>
        <v>901</v>
      </c>
      <c r="D1747">
        <v>17</v>
      </c>
      <c r="E1747" t="str">
        <f>School_Listing[[#This Row],[System Code]]&amp;School_Listing[[#This Row],[School Code]]</f>
        <v>90117</v>
      </c>
      <c r="F1747" t="s">
        <v>2179</v>
      </c>
      <c r="G1747">
        <f>School_Listing[[#This Row],[School Code]]</f>
        <v>17</v>
      </c>
    </row>
    <row r="1748" spans="1:7" hidden="1" x14ac:dyDescent="0.25">
      <c r="A1748">
        <v>901</v>
      </c>
      <c r="B1748" t="s">
        <v>1789</v>
      </c>
      <c r="C1748">
        <f>School_Listing[[#This Row],[System Code]]</f>
        <v>901</v>
      </c>
      <c r="D1748">
        <v>18</v>
      </c>
      <c r="E1748" t="str">
        <f>School_Listing[[#This Row],[System Code]]&amp;School_Listing[[#This Row],[School Code]]</f>
        <v>90118</v>
      </c>
      <c r="F1748" t="s">
        <v>1791</v>
      </c>
      <c r="G1748">
        <f>School_Listing[[#This Row],[School Code]]</f>
        <v>18</v>
      </c>
    </row>
    <row r="1749" spans="1:7" hidden="1" x14ac:dyDescent="0.25">
      <c r="A1749">
        <v>901</v>
      </c>
      <c r="B1749" t="s">
        <v>1789</v>
      </c>
      <c r="C1749">
        <f>School_Listing[[#This Row],[System Code]]</f>
        <v>901</v>
      </c>
      <c r="D1749">
        <v>35</v>
      </c>
      <c r="E1749" t="str">
        <f>School_Listing[[#This Row],[System Code]]&amp;School_Listing[[#This Row],[School Code]]</f>
        <v>90135</v>
      </c>
      <c r="F1749" t="s">
        <v>1792</v>
      </c>
      <c r="G1749">
        <f>School_Listing[[#This Row],[School Code]]</f>
        <v>35</v>
      </c>
    </row>
    <row r="1750" spans="1:7" hidden="1" x14ac:dyDescent="0.25">
      <c r="A1750">
        <v>901</v>
      </c>
      <c r="B1750" t="s">
        <v>1789</v>
      </c>
      <c r="C1750">
        <f>School_Listing[[#This Row],[System Code]]</f>
        <v>901</v>
      </c>
      <c r="D1750">
        <v>7001</v>
      </c>
      <c r="E1750" t="str">
        <f>School_Listing[[#This Row],[System Code]]&amp;School_Listing[[#This Row],[School Code]]</f>
        <v>9017001</v>
      </c>
      <c r="F1750" t="s">
        <v>2180</v>
      </c>
      <c r="G1750">
        <f>School_Listing[[#This Row],[School Code]]</f>
        <v>7001</v>
      </c>
    </row>
    <row r="1751" spans="1:7" hidden="1" x14ac:dyDescent="0.25">
      <c r="A1751">
        <v>901</v>
      </c>
      <c r="B1751" t="s">
        <v>1789</v>
      </c>
      <c r="C1751">
        <f>School_Listing[[#This Row],[System Code]]</f>
        <v>901</v>
      </c>
      <c r="D1751">
        <v>37</v>
      </c>
      <c r="E1751" t="str">
        <f>School_Listing[[#This Row],[System Code]]&amp;School_Listing[[#This Row],[School Code]]</f>
        <v>90137</v>
      </c>
      <c r="F1751" t="s">
        <v>1071</v>
      </c>
      <c r="G1751">
        <f>School_Listing[[#This Row],[School Code]]</f>
        <v>37</v>
      </c>
    </row>
    <row r="1752" spans="1:7" hidden="1" x14ac:dyDescent="0.25">
      <c r="A1752">
        <v>901</v>
      </c>
      <c r="B1752" t="s">
        <v>1789</v>
      </c>
      <c r="C1752">
        <f>School_Listing[[#This Row],[System Code]]</f>
        <v>901</v>
      </c>
      <c r="D1752">
        <v>40</v>
      </c>
      <c r="E1752" t="str">
        <f>School_Listing[[#This Row],[System Code]]&amp;School_Listing[[#This Row],[School Code]]</f>
        <v>90140</v>
      </c>
      <c r="F1752" t="s">
        <v>1793</v>
      </c>
      <c r="G1752">
        <f>School_Listing[[#This Row],[School Code]]</f>
        <v>40</v>
      </c>
    </row>
    <row r="1753" spans="1:7" hidden="1" x14ac:dyDescent="0.25">
      <c r="A1753">
        <v>901</v>
      </c>
      <c r="B1753" t="s">
        <v>1789</v>
      </c>
      <c r="C1753">
        <f>School_Listing[[#This Row],[System Code]]</f>
        <v>901</v>
      </c>
      <c r="D1753">
        <v>45</v>
      </c>
      <c r="E1753" t="str">
        <f>School_Listing[[#This Row],[System Code]]&amp;School_Listing[[#This Row],[School Code]]</f>
        <v>90145</v>
      </c>
      <c r="F1753" t="s">
        <v>1794</v>
      </c>
      <c r="G1753">
        <f>School_Listing[[#This Row],[School Code]]</f>
        <v>45</v>
      </c>
    </row>
    <row r="1754" spans="1:7" hidden="1" x14ac:dyDescent="0.25">
      <c r="A1754">
        <v>901</v>
      </c>
      <c r="B1754" t="s">
        <v>1789</v>
      </c>
      <c r="C1754">
        <f>School_Listing[[#This Row],[System Code]]</f>
        <v>901</v>
      </c>
      <c r="D1754">
        <v>55</v>
      </c>
      <c r="E1754" t="str">
        <f>School_Listing[[#This Row],[System Code]]&amp;School_Listing[[#This Row],[School Code]]</f>
        <v>90155</v>
      </c>
      <c r="F1754" t="s">
        <v>220</v>
      </c>
      <c r="G1754">
        <f>School_Listing[[#This Row],[School Code]]</f>
        <v>55</v>
      </c>
    </row>
    <row r="1755" spans="1:7" hidden="1" x14ac:dyDescent="0.25">
      <c r="A1755">
        <v>901</v>
      </c>
      <c r="B1755" t="s">
        <v>1789</v>
      </c>
      <c r="C1755">
        <f>School_Listing[[#This Row],[System Code]]</f>
        <v>901</v>
      </c>
      <c r="D1755">
        <v>65</v>
      </c>
      <c r="E1755" t="str">
        <f>School_Listing[[#This Row],[System Code]]&amp;School_Listing[[#This Row],[School Code]]</f>
        <v>90165</v>
      </c>
      <c r="F1755" t="s">
        <v>1795</v>
      </c>
      <c r="G1755">
        <f>School_Listing[[#This Row],[School Code]]</f>
        <v>65</v>
      </c>
    </row>
    <row r="1756" spans="1:7" hidden="1" x14ac:dyDescent="0.25">
      <c r="A1756">
        <v>901</v>
      </c>
      <c r="B1756" t="s">
        <v>1789</v>
      </c>
      <c r="C1756">
        <f>School_Listing[[#This Row],[System Code]]</f>
        <v>901</v>
      </c>
      <c r="D1756">
        <v>20</v>
      </c>
      <c r="E1756" t="str">
        <f>School_Listing[[#This Row],[System Code]]&amp;School_Listing[[#This Row],[School Code]]</f>
        <v>90120</v>
      </c>
      <c r="F1756" t="s">
        <v>206</v>
      </c>
      <c r="G1756">
        <f>School_Listing[[#This Row],[School Code]]</f>
        <v>20</v>
      </c>
    </row>
    <row r="1757" spans="1:7" hidden="1" x14ac:dyDescent="0.25">
      <c r="A1757">
        <v>910</v>
      </c>
      <c r="B1757" t="s">
        <v>1796</v>
      </c>
      <c r="C1757">
        <f>School_Listing[[#This Row],[System Code]]</f>
        <v>910</v>
      </c>
      <c r="D1757">
        <v>5</v>
      </c>
      <c r="E1757" t="str">
        <f>School_Listing[[#This Row],[System Code]]&amp;School_Listing[[#This Row],[School Code]]</f>
        <v>9105</v>
      </c>
      <c r="F1757" t="s">
        <v>1797</v>
      </c>
      <c r="G1757">
        <f>School_Listing[[#This Row],[School Code]]</f>
        <v>5</v>
      </c>
    </row>
    <row r="1758" spans="1:7" hidden="1" x14ac:dyDescent="0.25">
      <c r="A1758">
        <v>910</v>
      </c>
      <c r="B1758" t="s">
        <v>1796</v>
      </c>
      <c r="C1758">
        <f>School_Listing[[#This Row],[System Code]]</f>
        <v>910</v>
      </c>
      <c r="D1758">
        <v>10</v>
      </c>
      <c r="E1758" t="str">
        <f>School_Listing[[#This Row],[System Code]]&amp;School_Listing[[#This Row],[School Code]]</f>
        <v>91010</v>
      </c>
      <c r="F1758" t="s">
        <v>1798</v>
      </c>
      <c r="G1758">
        <f>School_Listing[[#This Row],[School Code]]</f>
        <v>10</v>
      </c>
    </row>
    <row r="1759" spans="1:7" hidden="1" x14ac:dyDescent="0.25">
      <c r="A1759">
        <v>910</v>
      </c>
      <c r="B1759" t="s">
        <v>1796</v>
      </c>
      <c r="C1759">
        <f>School_Listing[[#This Row],[System Code]]</f>
        <v>910</v>
      </c>
      <c r="D1759">
        <v>15</v>
      </c>
      <c r="E1759" t="str">
        <f>School_Listing[[#This Row],[System Code]]&amp;School_Listing[[#This Row],[School Code]]</f>
        <v>91015</v>
      </c>
      <c r="F1759" t="s">
        <v>1799</v>
      </c>
      <c r="G1759">
        <f>School_Listing[[#This Row],[School Code]]</f>
        <v>15</v>
      </c>
    </row>
    <row r="1760" spans="1:7" hidden="1" x14ac:dyDescent="0.25">
      <c r="A1760">
        <v>910</v>
      </c>
      <c r="B1760" t="s">
        <v>1796</v>
      </c>
      <c r="C1760">
        <f>School_Listing[[#This Row],[System Code]]</f>
        <v>910</v>
      </c>
      <c r="D1760">
        <v>25</v>
      </c>
      <c r="E1760" t="str">
        <f>School_Listing[[#This Row],[System Code]]&amp;School_Listing[[#This Row],[School Code]]</f>
        <v>91025</v>
      </c>
      <c r="F1760" t="s">
        <v>1800</v>
      </c>
      <c r="G1760">
        <f>School_Listing[[#This Row],[School Code]]</f>
        <v>25</v>
      </c>
    </row>
    <row r="1761" spans="1:7" hidden="1" x14ac:dyDescent="0.25">
      <c r="A1761">
        <v>910</v>
      </c>
      <c r="B1761" t="s">
        <v>1796</v>
      </c>
      <c r="C1761">
        <f>School_Listing[[#This Row],[System Code]]</f>
        <v>910</v>
      </c>
      <c r="D1761">
        <v>35</v>
      </c>
      <c r="E1761" t="str">
        <f>School_Listing[[#This Row],[System Code]]&amp;School_Listing[[#This Row],[School Code]]</f>
        <v>91035</v>
      </c>
      <c r="F1761" t="s">
        <v>1801</v>
      </c>
      <c r="G1761">
        <f>School_Listing[[#This Row],[School Code]]</f>
        <v>35</v>
      </c>
    </row>
    <row r="1762" spans="1:7" hidden="1" x14ac:dyDescent="0.25">
      <c r="A1762">
        <v>910</v>
      </c>
      <c r="B1762" t="s">
        <v>1796</v>
      </c>
      <c r="C1762">
        <f>School_Listing[[#This Row],[System Code]]</f>
        <v>910</v>
      </c>
      <c r="D1762">
        <v>36</v>
      </c>
      <c r="E1762" t="str">
        <f>School_Listing[[#This Row],[System Code]]&amp;School_Listing[[#This Row],[School Code]]</f>
        <v>91036</v>
      </c>
      <c r="F1762" t="s">
        <v>1802</v>
      </c>
      <c r="G1762">
        <f>School_Listing[[#This Row],[School Code]]</f>
        <v>36</v>
      </c>
    </row>
    <row r="1763" spans="1:7" hidden="1" x14ac:dyDescent="0.25">
      <c r="A1763">
        <v>910</v>
      </c>
      <c r="B1763" t="s">
        <v>1796</v>
      </c>
      <c r="C1763">
        <f>School_Listing[[#This Row],[System Code]]</f>
        <v>910</v>
      </c>
      <c r="D1763">
        <v>38</v>
      </c>
      <c r="E1763" t="str">
        <f>School_Listing[[#This Row],[System Code]]&amp;School_Listing[[#This Row],[School Code]]</f>
        <v>91038</v>
      </c>
      <c r="F1763" t="s">
        <v>2181</v>
      </c>
      <c r="G1763">
        <f>School_Listing[[#This Row],[School Code]]</f>
        <v>38</v>
      </c>
    </row>
    <row r="1764" spans="1:7" hidden="1" x14ac:dyDescent="0.25">
      <c r="A1764">
        <v>910</v>
      </c>
      <c r="B1764" t="s">
        <v>1796</v>
      </c>
      <c r="C1764">
        <f>School_Listing[[#This Row],[System Code]]</f>
        <v>910</v>
      </c>
      <c r="D1764">
        <v>40</v>
      </c>
      <c r="E1764" t="str">
        <f>School_Listing[[#This Row],[System Code]]&amp;School_Listing[[#This Row],[School Code]]</f>
        <v>91040</v>
      </c>
      <c r="F1764" t="s">
        <v>1803</v>
      </c>
      <c r="G1764">
        <f>School_Listing[[#This Row],[School Code]]</f>
        <v>40</v>
      </c>
    </row>
    <row r="1765" spans="1:7" hidden="1" x14ac:dyDescent="0.25">
      <c r="A1765">
        <v>910</v>
      </c>
      <c r="B1765" t="s">
        <v>1796</v>
      </c>
      <c r="C1765">
        <f>School_Listing[[#This Row],[System Code]]</f>
        <v>910</v>
      </c>
      <c r="D1765">
        <v>45</v>
      </c>
      <c r="E1765" t="str">
        <f>School_Listing[[#This Row],[System Code]]&amp;School_Listing[[#This Row],[School Code]]</f>
        <v>91045</v>
      </c>
      <c r="F1765" t="s">
        <v>1804</v>
      </c>
      <c r="G1765">
        <f>School_Listing[[#This Row],[School Code]]</f>
        <v>45</v>
      </c>
    </row>
    <row r="1766" spans="1:7" hidden="1" x14ac:dyDescent="0.25">
      <c r="A1766">
        <v>920</v>
      </c>
      <c r="B1766" t="s">
        <v>1805</v>
      </c>
      <c r="C1766">
        <f>School_Listing[[#This Row],[System Code]]</f>
        <v>920</v>
      </c>
      <c r="D1766">
        <v>5</v>
      </c>
      <c r="E1766" t="str">
        <f>School_Listing[[#This Row],[System Code]]&amp;School_Listing[[#This Row],[School Code]]</f>
        <v>9205</v>
      </c>
      <c r="F1766" t="s">
        <v>1806</v>
      </c>
      <c r="G1766">
        <f>School_Listing[[#This Row],[School Code]]</f>
        <v>5</v>
      </c>
    </row>
    <row r="1767" spans="1:7" hidden="1" x14ac:dyDescent="0.25">
      <c r="A1767">
        <v>920</v>
      </c>
      <c r="B1767" t="s">
        <v>1805</v>
      </c>
      <c r="C1767">
        <f>School_Listing[[#This Row],[System Code]]</f>
        <v>920</v>
      </c>
      <c r="D1767">
        <v>10</v>
      </c>
      <c r="E1767" t="str">
        <f>School_Listing[[#This Row],[System Code]]&amp;School_Listing[[#This Row],[School Code]]</f>
        <v>92010</v>
      </c>
      <c r="F1767" t="s">
        <v>1807</v>
      </c>
      <c r="G1767">
        <f>School_Listing[[#This Row],[School Code]]</f>
        <v>10</v>
      </c>
    </row>
    <row r="1768" spans="1:7" hidden="1" x14ac:dyDescent="0.25">
      <c r="A1768">
        <v>920</v>
      </c>
      <c r="B1768" t="s">
        <v>1805</v>
      </c>
      <c r="C1768">
        <f>School_Listing[[#This Row],[System Code]]</f>
        <v>920</v>
      </c>
      <c r="D1768">
        <v>7</v>
      </c>
      <c r="E1768" t="str">
        <f>School_Listing[[#This Row],[System Code]]&amp;School_Listing[[#This Row],[School Code]]</f>
        <v>9207</v>
      </c>
      <c r="F1768" t="s">
        <v>1808</v>
      </c>
      <c r="G1768">
        <f>School_Listing[[#This Row],[School Code]]</f>
        <v>7</v>
      </c>
    </row>
    <row r="1769" spans="1:7" hidden="1" x14ac:dyDescent="0.25">
      <c r="A1769">
        <v>920</v>
      </c>
      <c r="B1769" t="s">
        <v>1805</v>
      </c>
      <c r="C1769">
        <f>School_Listing[[#This Row],[System Code]]</f>
        <v>920</v>
      </c>
      <c r="D1769">
        <v>15</v>
      </c>
      <c r="E1769" t="str">
        <f>School_Listing[[#This Row],[System Code]]&amp;School_Listing[[#This Row],[School Code]]</f>
        <v>92015</v>
      </c>
      <c r="F1769" t="s">
        <v>1809</v>
      </c>
      <c r="G1769">
        <f>School_Listing[[#This Row],[School Code]]</f>
        <v>15</v>
      </c>
    </row>
    <row r="1770" spans="1:7" hidden="1" x14ac:dyDescent="0.25">
      <c r="A1770">
        <v>920</v>
      </c>
      <c r="B1770" t="s">
        <v>1805</v>
      </c>
      <c r="C1770">
        <f>School_Listing[[#This Row],[System Code]]</f>
        <v>920</v>
      </c>
      <c r="D1770">
        <v>25</v>
      </c>
      <c r="E1770" t="str">
        <f>School_Listing[[#This Row],[System Code]]&amp;School_Listing[[#This Row],[School Code]]</f>
        <v>92025</v>
      </c>
      <c r="F1770" t="s">
        <v>1810</v>
      </c>
      <c r="G1770">
        <f>School_Listing[[#This Row],[School Code]]</f>
        <v>25</v>
      </c>
    </row>
    <row r="1771" spans="1:7" hidden="1" x14ac:dyDescent="0.25">
      <c r="A1771">
        <v>920</v>
      </c>
      <c r="B1771" t="s">
        <v>1805</v>
      </c>
      <c r="C1771">
        <f>School_Listing[[#This Row],[System Code]]</f>
        <v>920</v>
      </c>
      <c r="D1771">
        <v>35</v>
      </c>
      <c r="E1771" t="str">
        <f>School_Listing[[#This Row],[System Code]]&amp;School_Listing[[#This Row],[School Code]]</f>
        <v>92035</v>
      </c>
      <c r="F1771" t="s">
        <v>1811</v>
      </c>
      <c r="G1771">
        <f>School_Listing[[#This Row],[School Code]]</f>
        <v>35</v>
      </c>
    </row>
    <row r="1772" spans="1:7" hidden="1" x14ac:dyDescent="0.25">
      <c r="A1772">
        <v>920</v>
      </c>
      <c r="B1772" t="s">
        <v>1805</v>
      </c>
      <c r="C1772">
        <f>School_Listing[[#This Row],[System Code]]</f>
        <v>920</v>
      </c>
      <c r="D1772">
        <v>45</v>
      </c>
      <c r="E1772" t="str">
        <f>School_Listing[[#This Row],[System Code]]&amp;School_Listing[[#This Row],[School Code]]</f>
        <v>92045</v>
      </c>
      <c r="F1772" t="s">
        <v>1812</v>
      </c>
      <c r="G1772">
        <f>School_Listing[[#This Row],[School Code]]</f>
        <v>45</v>
      </c>
    </row>
    <row r="1773" spans="1:7" hidden="1" x14ac:dyDescent="0.25">
      <c r="A1773">
        <v>920</v>
      </c>
      <c r="B1773" t="s">
        <v>1805</v>
      </c>
      <c r="C1773">
        <f>School_Listing[[#This Row],[System Code]]</f>
        <v>920</v>
      </c>
      <c r="D1773">
        <v>33</v>
      </c>
      <c r="E1773" t="str">
        <f>School_Listing[[#This Row],[System Code]]&amp;School_Listing[[#This Row],[School Code]]</f>
        <v>92033</v>
      </c>
      <c r="F1773" t="s">
        <v>1813</v>
      </c>
      <c r="G1773">
        <f>School_Listing[[#This Row],[School Code]]</f>
        <v>33</v>
      </c>
    </row>
    <row r="1774" spans="1:7" hidden="1" x14ac:dyDescent="0.25">
      <c r="A1774">
        <v>920</v>
      </c>
      <c r="B1774" t="s">
        <v>1805</v>
      </c>
      <c r="C1774">
        <f>School_Listing[[#This Row],[System Code]]</f>
        <v>920</v>
      </c>
      <c r="D1774">
        <v>60</v>
      </c>
      <c r="E1774" t="str">
        <f>School_Listing[[#This Row],[System Code]]&amp;School_Listing[[#This Row],[School Code]]</f>
        <v>92060</v>
      </c>
      <c r="F1774" t="s">
        <v>1814</v>
      </c>
      <c r="G1774">
        <f>School_Listing[[#This Row],[School Code]]</f>
        <v>60</v>
      </c>
    </row>
    <row r="1775" spans="1:7" hidden="1" x14ac:dyDescent="0.25">
      <c r="A1775">
        <v>920</v>
      </c>
      <c r="B1775" t="s">
        <v>1805</v>
      </c>
      <c r="C1775">
        <f>School_Listing[[#This Row],[System Code]]</f>
        <v>920</v>
      </c>
      <c r="D1775">
        <v>65</v>
      </c>
      <c r="E1775" t="str">
        <f>School_Listing[[#This Row],[System Code]]&amp;School_Listing[[#This Row],[School Code]]</f>
        <v>92065</v>
      </c>
      <c r="F1775" t="s">
        <v>2182</v>
      </c>
      <c r="G1775">
        <f>School_Listing[[#This Row],[School Code]]</f>
        <v>65</v>
      </c>
    </row>
    <row r="1776" spans="1:7" hidden="1" x14ac:dyDescent="0.25">
      <c r="A1776">
        <v>920</v>
      </c>
      <c r="B1776" t="s">
        <v>1805</v>
      </c>
      <c r="C1776">
        <f>School_Listing[[#This Row],[System Code]]</f>
        <v>920</v>
      </c>
      <c r="D1776">
        <v>40</v>
      </c>
      <c r="E1776" t="str">
        <f>School_Listing[[#This Row],[System Code]]&amp;School_Listing[[#This Row],[School Code]]</f>
        <v>92040</v>
      </c>
      <c r="F1776" t="s">
        <v>1815</v>
      </c>
      <c r="G1776">
        <f>School_Listing[[#This Row],[School Code]]</f>
        <v>40</v>
      </c>
    </row>
    <row r="1777" spans="1:7" hidden="1" x14ac:dyDescent="0.25">
      <c r="A1777">
        <v>930</v>
      </c>
      <c r="B1777" t="s">
        <v>1816</v>
      </c>
      <c r="C1777">
        <f>School_Listing[[#This Row],[System Code]]</f>
        <v>930</v>
      </c>
      <c r="D1777">
        <v>10</v>
      </c>
      <c r="E1777" t="str">
        <f>School_Listing[[#This Row],[System Code]]&amp;School_Listing[[#This Row],[School Code]]</f>
        <v>93010</v>
      </c>
      <c r="F1777" t="s">
        <v>1817</v>
      </c>
      <c r="G1777">
        <f>School_Listing[[#This Row],[School Code]]</f>
        <v>10</v>
      </c>
    </row>
    <row r="1778" spans="1:7" hidden="1" x14ac:dyDescent="0.25">
      <c r="A1778">
        <v>930</v>
      </c>
      <c r="B1778" t="s">
        <v>1816</v>
      </c>
      <c r="C1778">
        <f>School_Listing[[#This Row],[System Code]]</f>
        <v>930</v>
      </c>
      <c r="D1778">
        <v>15</v>
      </c>
      <c r="E1778" t="str">
        <f>School_Listing[[#This Row],[System Code]]&amp;School_Listing[[#This Row],[School Code]]</f>
        <v>93015</v>
      </c>
      <c r="F1778" t="s">
        <v>1818</v>
      </c>
      <c r="G1778">
        <f>School_Listing[[#This Row],[School Code]]</f>
        <v>15</v>
      </c>
    </row>
    <row r="1779" spans="1:7" hidden="1" x14ac:dyDescent="0.25">
      <c r="A1779">
        <v>930</v>
      </c>
      <c r="B1779" t="s">
        <v>1816</v>
      </c>
      <c r="C1779">
        <f>School_Listing[[#This Row],[System Code]]</f>
        <v>930</v>
      </c>
      <c r="D1779">
        <v>25</v>
      </c>
      <c r="E1779" t="str">
        <f>School_Listing[[#This Row],[System Code]]&amp;School_Listing[[#This Row],[School Code]]</f>
        <v>93025</v>
      </c>
      <c r="F1779" t="s">
        <v>1819</v>
      </c>
      <c r="G1779">
        <f>School_Listing[[#This Row],[School Code]]</f>
        <v>25</v>
      </c>
    </row>
    <row r="1780" spans="1:7" hidden="1" x14ac:dyDescent="0.25">
      <c r="A1780">
        <v>930</v>
      </c>
      <c r="B1780" t="s">
        <v>1816</v>
      </c>
      <c r="C1780">
        <f>School_Listing[[#This Row],[System Code]]</f>
        <v>930</v>
      </c>
      <c r="D1780">
        <v>35</v>
      </c>
      <c r="E1780" t="str">
        <f>School_Listing[[#This Row],[System Code]]&amp;School_Listing[[#This Row],[School Code]]</f>
        <v>93035</v>
      </c>
      <c r="F1780" t="s">
        <v>1820</v>
      </c>
      <c r="G1780">
        <f>School_Listing[[#This Row],[School Code]]</f>
        <v>35</v>
      </c>
    </row>
    <row r="1781" spans="1:7" hidden="1" x14ac:dyDescent="0.25">
      <c r="A1781">
        <v>930</v>
      </c>
      <c r="B1781" t="s">
        <v>1816</v>
      </c>
      <c r="C1781">
        <f>School_Listing[[#This Row],[System Code]]</f>
        <v>930</v>
      </c>
      <c r="D1781">
        <v>37</v>
      </c>
      <c r="E1781" t="str">
        <f>School_Listing[[#This Row],[System Code]]&amp;School_Listing[[#This Row],[School Code]]</f>
        <v>93037</v>
      </c>
      <c r="F1781" t="s">
        <v>1821</v>
      </c>
      <c r="G1781">
        <f>School_Listing[[#This Row],[School Code]]</f>
        <v>37</v>
      </c>
    </row>
    <row r="1782" spans="1:7" hidden="1" x14ac:dyDescent="0.25">
      <c r="A1782">
        <v>930</v>
      </c>
      <c r="B1782" t="s">
        <v>1816</v>
      </c>
      <c r="C1782">
        <f>School_Listing[[#This Row],[System Code]]</f>
        <v>930</v>
      </c>
      <c r="D1782">
        <v>50</v>
      </c>
      <c r="E1782" t="str">
        <f>School_Listing[[#This Row],[System Code]]&amp;School_Listing[[#This Row],[School Code]]</f>
        <v>93050</v>
      </c>
      <c r="F1782" t="s">
        <v>1822</v>
      </c>
      <c r="G1782">
        <f>School_Listing[[#This Row],[School Code]]</f>
        <v>50</v>
      </c>
    </row>
    <row r="1783" spans="1:7" hidden="1" x14ac:dyDescent="0.25">
      <c r="A1783">
        <v>930</v>
      </c>
      <c r="B1783" t="s">
        <v>1816</v>
      </c>
      <c r="C1783">
        <f>School_Listing[[#This Row],[System Code]]</f>
        <v>930</v>
      </c>
      <c r="D1783">
        <v>40</v>
      </c>
      <c r="E1783" t="str">
        <f>School_Listing[[#This Row],[System Code]]&amp;School_Listing[[#This Row],[School Code]]</f>
        <v>93040</v>
      </c>
      <c r="F1783" t="s">
        <v>1823</v>
      </c>
      <c r="G1783">
        <f>School_Listing[[#This Row],[School Code]]</f>
        <v>40</v>
      </c>
    </row>
    <row r="1784" spans="1:7" hidden="1" x14ac:dyDescent="0.25">
      <c r="A1784">
        <v>930</v>
      </c>
      <c r="B1784" t="s">
        <v>1816</v>
      </c>
      <c r="C1784">
        <f>School_Listing[[#This Row],[System Code]]</f>
        <v>930</v>
      </c>
      <c r="D1784">
        <v>60</v>
      </c>
      <c r="E1784" t="str">
        <f>School_Listing[[#This Row],[System Code]]&amp;School_Listing[[#This Row],[School Code]]</f>
        <v>93060</v>
      </c>
      <c r="F1784" t="s">
        <v>1824</v>
      </c>
      <c r="G1784">
        <f>School_Listing[[#This Row],[School Code]]</f>
        <v>60</v>
      </c>
    </row>
    <row r="1785" spans="1:7" hidden="1" x14ac:dyDescent="0.25">
      <c r="A1785">
        <v>940</v>
      </c>
      <c r="B1785" t="s">
        <v>1825</v>
      </c>
      <c r="C1785">
        <f>School_Listing[[#This Row],[System Code]]</f>
        <v>940</v>
      </c>
      <c r="D1785">
        <v>4</v>
      </c>
      <c r="E1785" t="str">
        <f>School_Listing[[#This Row],[System Code]]&amp;School_Listing[[#This Row],[School Code]]</f>
        <v>9404</v>
      </c>
      <c r="F1785" t="s">
        <v>1826</v>
      </c>
      <c r="G1785">
        <f>School_Listing[[#This Row],[School Code]]</f>
        <v>4</v>
      </c>
    </row>
    <row r="1786" spans="1:7" hidden="1" x14ac:dyDescent="0.25">
      <c r="A1786">
        <v>940</v>
      </c>
      <c r="B1786" t="s">
        <v>1825</v>
      </c>
      <c r="C1786">
        <f>School_Listing[[#This Row],[System Code]]</f>
        <v>940</v>
      </c>
      <c r="D1786">
        <v>5</v>
      </c>
      <c r="E1786" t="str">
        <f>School_Listing[[#This Row],[System Code]]&amp;School_Listing[[#This Row],[School Code]]</f>
        <v>9405</v>
      </c>
      <c r="F1786" t="s">
        <v>1827</v>
      </c>
      <c r="G1786">
        <f>School_Listing[[#This Row],[School Code]]</f>
        <v>5</v>
      </c>
    </row>
    <row r="1787" spans="1:7" hidden="1" x14ac:dyDescent="0.25">
      <c r="A1787">
        <v>940</v>
      </c>
      <c r="B1787" t="s">
        <v>1825</v>
      </c>
      <c r="C1787">
        <f>School_Listing[[#This Row],[System Code]]</f>
        <v>940</v>
      </c>
      <c r="D1787">
        <v>12</v>
      </c>
      <c r="E1787" t="str">
        <f>School_Listing[[#This Row],[System Code]]&amp;School_Listing[[#This Row],[School Code]]</f>
        <v>94012</v>
      </c>
      <c r="F1787" t="s">
        <v>1828</v>
      </c>
      <c r="G1787">
        <f>School_Listing[[#This Row],[School Code]]</f>
        <v>12</v>
      </c>
    </row>
    <row r="1788" spans="1:7" hidden="1" x14ac:dyDescent="0.25">
      <c r="A1788">
        <v>940</v>
      </c>
      <c r="B1788" t="s">
        <v>1825</v>
      </c>
      <c r="C1788" s="93">
        <f>School_Listing[[#This Row],[System Code]]</f>
        <v>940</v>
      </c>
      <c r="D1788">
        <v>67</v>
      </c>
      <c r="E1788" s="93" t="str">
        <f>School_Listing[[#This Row],[System Code]]&amp;School_Listing[[#This Row],[School Code]]</f>
        <v>94067</v>
      </c>
      <c r="F1788" t="s">
        <v>1829</v>
      </c>
      <c r="G1788" s="93">
        <f>School_Listing[[#This Row],[School Code]]</f>
        <v>67</v>
      </c>
    </row>
    <row r="1789" spans="1:7" hidden="1" x14ac:dyDescent="0.25">
      <c r="A1789">
        <v>940</v>
      </c>
      <c r="B1789" t="s">
        <v>1825</v>
      </c>
      <c r="C1789" s="93">
        <f>School_Listing[[#This Row],[System Code]]</f>
        <v>940</v>
      </c>
      <c r="D1789">
        <v>17</v>
      </c>
      <c r="E1789" s="93" t="str">
        <f>School_Listing[[#This Row],[System Code]]&amp;School_Listing[[#This Row],[School Code]]</f>
        <v>94017</v>
      </c>
      <c r="F1789" t="s">
        <v>1830</v>
      </c>
      <c r="G1789" s="93">
        <f>School_Listing[[#This Row],[School Code]]</f>
        <v>17</v>
      </c>
    </row>
    <row r="1790" spans="1:7" hidden="1" x14ac:dyDescent="0.25">
      <c r="A1790">
        <v>940</v>
      </c>
      <c r="B1790" t="s">
        <v>1825</v>
      </c>
      <c r="C1790" s="93">
        <f>School_Listing[[#This Row],[System Code]]</f>
        <v>940</v>
      </c>
      <c r="D1790">
        <v>23</v>
      </c>
      <c r="E1790" s="93" t="str">
        <f>School_Listing[[#This Row],[System Code]]&amp;School_Listing[[#This Row],[School Code]]</f>
        <v>94023</v>
      </c>
      <c r="F1790" t="s">
        <v>1831</v>
      </c>
      <c r="G1790" s="93">
        <f>School_Listing[[#This Row],[School Code]]</f>
        <v>23</v>
      </c>
    </row>
    <row r="1791" spans="1:7" hidden="1" x14ac:dyDescent="0.25">
      <c r="A1791">
        <v>940</v>
      </c>
      <c r="B1791" t="s">
        <v>1825</v>
      </c>
      <c r="C1791" s="93">
        <f>School_Listing[[#This Row],[System Code]]</f>
        <v>940</v>
      </c>
      <c r="D1791">
        <v>22</v>
      </c>
      <c r="E1791" s="93" t="str">
        <f>School_Listing[[#This Row],[System Code]]&amp;School_Listing[[#This Row],[School Code]]</f>
        <v>94022</v>
      </c>
      <c r="F1791" t="s">
        <v>1832</v>
      </c>
      <c r="G1791" s="93">
        <f>School_Listing[[#This Row],[School Code]]</f>
        <v>22</v>
      </c>
    </row>
    <row r="1792" spans="1:7" hidden="1" x14ac:dyDescent="0.25">
      <c r="A1792">
        <v>940</v>
      </c>
      <c r="B1792" t="s">
        <v>1825</v>
      </c>
      <c r="C1792" s="93">
        <f>School_Listing[[#This Row],[System Code]]</f>
        <v>940</v>
      </c>
      <c r="D1792">
        <v>20</v>
      </c>
      <c r="E1792" s="93" t="str">
        <f>School_Listing[[#This Row],[System Code]]&amp;School_Listing[[#This Row],[School Code]]</f>
        <v>94020</v>
      </c>
      <c r="F1792" t="s">
        <v>1833</v>
      </c>
      <c r="G1792" s="93">
        <f>School_Listing[[#This Row],[School Code]]</f>
        <v>20</v>
      </c>
    </row>
    <row r="1793" spans="1:7" hidden="1" x14ac:dyDescent="0.25">
      <c r="A1793">
        <v>940</v>
      </c>
      <c r="B1793" t="s">
        <v>1825</v>
      </c>
      <c r="C1793" s="93">
        <f>School_Listing[[#This Row],[System Code]]</f>
        <v>940</v>
      </c>
      <c r="D1793">
        <v>19</v>
      </c>
      <c r="E1793" s="93" t="str">
        <f>School_Listing[[#This Row],[System Code]]&amp;School_Listing[[#This Row],[School Code]]</f>
        <v>94019</v>
      </c>
      <c r="F1793" t="s">
        <v>2183</v>
      </c>
      <c r="G1793" s="93">
        <f>School_Listing[[#This Row],[School Code]]</f>
        <v>19</v>
      </c>
    </row>
    <row r="1794" spans="1:7" hidden="1" x14ac:dyDescent="0.25">
      <c r="A1794">
        <v>940</v>
      </c>
      <c r="B1794" t="s">
        <v>1825</v>
      </c>
      <c r="C1794" s="93">
        <f>School_Listing[[#This Row],[System Code]]</f>
        <v>940</v>
      </c>
      <c r="D1794">
        <v>28</v>
      </c>
      <c r="E1794" s="93" t="str">
        <f>School_Listing[[#This Row],[System Code]]&amp;School_Listing[[#This Row],[School Code]]</f>
        <v>94028</v>
      </c>
      <c r="F1794" t="s">
        <v>1834</v>
      </c>
      <c r="G1794" s="93">
        <f>School_Listing[[#This Row],[School Code]]</f>
        <v>28</v>
      </c>
    </row>
    <row r="1795" spans="1:7" hidden="1" x14ac:dyDescent="0.25">
      <c r="A1795">
        <v>940</v>
      </c>
      <c r="B1795" t="s">
        <v>1825</v>
      </c>
      <c r="C1795" s="93">
        <f>School_Listing[[#This Row],[System Code]]</f>
        <v>940</v>
      </c>
      <c r="D1795">
        <v>27</v>
      </c>
      <c r="E1795" s="93" t="str">
        <f>School_Listing[[#This Row],[System Code]]&amp;School_Listing[[#This Row],[School Code]]</f>
        <v>94027</v>
      </c>
      <c r="F1795" t="s">
        <v>1835</v>
      </c>
      <c r="G1795" s="93">
        <f>School_Listing[[#This Row],[School Code]]</f>
        <v>27</v>
      </c>
    </row>
    <row r="1796" spans="1:7" hidden="1" x14ac:dyDescent="0.25">
      <c r="A1796">
        <v>940</v>
      </c>
      <c r="B1796" t="s">
        <v>1825</v>
      </c>
      <c r="C1796" s="93">
        <f>School_Listing[[#This Row],[System Code]]</f>
        <v>940</v>
      </c>
      <c r="D1796">
        <v>30</v>
      </c>
      <c r="E1796" s="93" t="str">
        <f>School_Listing[[#This Row],[System Code]]&amp;School_Listing[[#This Row],[School Code]]</f>
        <v>94030</v>
      </c>
      <c r="F1796" t="s">
        <v>187</v>
      </c>
      <c r="G1796" s="93">
        <f>School_Listing[[#This Row],[School Code]]</f>
        <v>30</v>
      </c>
    </row>
    <row r="1797" spans="1:7" hidden="1" x14ac:dyDescent="0.25">
      <c r="A1797">
        <v>940</v>
      </c>
      <c r="B1797" t="s">
        <v>1825</v>
      </c>
      <c r="C1797" s="93">
        <f>School_Listing[[#This Row],[System Code]]</f>
        <v>940</v>
      </c>
      <c r="D1797">
        <v>35</v>
      </c>
      <c r="E1797" s="93" t="str">
        <f>School_Listing[[#This Row],[System Code]]&amp;School_Listing[[#This Row],[School Code]]</f>
        <v>94035</v>
      </c>
      <c r="F1797" t="s">
        <v>1836</v>
      </c>
      <c r="G1797" s="93">
        <f>School_Listing[[#This Row],[School Code]]</f>
        <v>35</v>
      </c>
    </row>
    <row r="1798" spans="1:7" hidden="1" x14ac:dyDescent="0.25">
      <c r="A1798">
        <v>940</v>
      </c>
      <c r="B1798" t="s">
        <v>1825</v>
      </c>
      <c r="C1798" s="93">
        <f>School_Listing[[#This Row],[System Code]]</f>
        <v>940</v>
      </c>
      <c r="D1798">
        <v>33</v>
      </c>
      <c r="E1798" s="93" t="str">
        <f>School_Listing[[#This Row],[System Code]]&amp;School_Listing[[#This Row],[School Code]]</f>
        <v>94033</v>
      </c>
      <c r="F1798" t="s">
        <v>1837</v>
      </c>
      <c r="G1798" s="93">
        <f>School_Listing[[#This Row],[School Code]]</f>
        <v>33</v>
      </c>
    </row>
    <row r="1799" spans="1:7" hidden="1" x14ac:dyDescent="0.25">
      <c r="A1799">
        <v>940</v>
      </c>
      <c r="B1799" t="s">
        <v>1825</v>
      </c>
      <c r="C1799" s="93">
        <f>School_Listing[[#This Row],[System Code]]</f>
        <v>940</v>
      </c>
      <c r="D1799">
        <v>40</v>
      </c>
      <c r="E1799" s="93" t="str">
        <f>School_Listing[[#This Row],[System Code]]&amp;School_Listing[[#This Row],[School Code]]</f>
        <v>94040</v>
      </c>
      <c r="F1799" t="s">
        <v>1838</v>
      </c>
      <c r="G1799" s="93">
        <f>School_Listing[[#This Row],[School Code]]</f>
        <v>40</v>
      </c>
    </row>
    <row r="1800" spans="1:7" hidden="1" x14ac:dyDescent="0.25">
      <c r="A1800">
        <v>940</v>
      </c>
      <c r="B1800" t="s">
        <v>1825</v>
      </c>
      <c r="C1800" s="93">
        <f>School_Listing[[#This Row],[System Code]]</f>
        <v>940</v>
      </c>
      <c r="D1800">
        <v>42</v>
      </c>
      <c r="E1800" s="93" t="str">
        <f>School_Listing[[#This Row],[System Code]]&amp;School_Listing[[#This Row],[School Code]]</f>
        <v>94042</v>
      </c>
      <c r="F1800" t="s">
        <v>1839</v>
      </c>
      <c r="G1800" s="93">
        <f>School_Listing[[#This Row],[School Code]]</f>
        <v>42</v>
      </c>
    </row>
    <row r="1801" spans="1:7" hidden="1" x14ac:dyDescent="0.25">
      <c r="A1801">
        <v>940</v>
      </c>
      <c r="B1801" t="s">
        <v>1825</v>
      </c>
      <c r="C1801" s="93">
        <f>School_Listing[[#This Row],[System Code]]</f>
        <v>940</v>
      </c>
      <c r="D1801">
        <v>41</v>
      </c>
      <c r="E1801" s="93" t="str">
        <f>School_Listing[[#This Row],[System Code]]&amp;School_Listing[[#This Row],[School Code]]</f>
        <v>94041</v>
      </c>
      <c r="F1801" t="s">
        <v>1840</v>
      </c>
      <c r="G1801" s="93">
        <f>School_Listing[[#This Row],[School Code]]</f>
        <v>41</v>
      </c>
    </row>
    <row r="1802" spans="1:7" hidden="1" x14ac:dyDescent="0.25">
      <c r="A1802">
        <v>940</v>
      </c>
      <c r="B1802" t="s">
        <v>1825</v>
      </c>
      <c r="C1802" s="93">
        <f>School_Listing[[#This Row],[System Code]]</f>
        <v>940</v>
      </c>
      <c r="D1802">
        <v>45</v>
      </c>
      <c r="E1802" s="93" t="str">
        <f>School_Listing[[#This Row],[System Code]]&amp;School_Listing[[#This Row],[School Code]]</f>
        <v>94045</v>
      </c>
      <c r="F1802" t="s">
        <v>1841</v>
      </c>
      <c r="G1802" s="93">
        <f>School_Listing[[#This Row],[School Code]]</f>
        <v>45</v>
      </c>
    </row>
    <row r="1803" spans="1:7" hidden="1" x14ac:dyDescent="0.25">
      <c r="A1803">
        <v>940</v>
      </c>
      <c r="B1803" t="s">
        <v>1825</v>
      </c>
      <c r="C1803" s="93">
        <f>School_Listing[[#This Row],[System Code]]</f>
        <v>940</v>
      </c>
      <c r="D1803">
        <v>46</v>
      </c>
      <c r="E1803" s="93" t="str">
        <f>School_Listing[[#This Row],[System Code]]&amp;School_Listing[[#This Row],[School Code]]</f>
        <v>94046</v>
      </c>
      <c r="F1803" t="s">
        <v>1842</v>
      </c>
      <c r="G1803" s="93">
        <f>School_Listing[[#This Row],[School Code]]</f>
        <v>46</v>
      </c>
    </row>
    <row r="1804" spans="1:7" hidden="1" x14ac:dyDescent="0.25">
      <c r="A1804">
        <v>940</v>
      </c>
      <c r="B1804" t="s">
        <v>1825</v>
      </c>
      <c r="C1804" s="93">
        <f>School_Listing[[#This Row],[System Code]]</f>
        <v>940</v>
      </c>
      <c r="D1804">
        <v>48</v>
      </c>
      <c r="E1804" s="93" t="str">
        <f>School_Listing[[#This Row],[System Code]]&amp;School_Listing[[#This Row],[School Code]]</f>
        <v>94048</v>
      </c>
      <c r="F1804" t="s">
        <v>1843</v>
      </c>
      <c r="G1804" s="93">
        <f>School_Listing[[#This Row],[School Code]]</f>
        <v>48</v>
      </c>
    </row>
    <row r="1805" spans="1:7" hidden="1" x14ac:dyDescent="0.25">
      <c r="A1805">
        <v>940</v>
      </c>
      <c r="B1805" t="s">
        <v>1825</v>
      </c>
      <c r="C1805" s="93">
        <f>School_Listing[[#This Row],[System Code]]</f>
        <v>940</v>
      </c>
      <c r="D1805">
        <v>49</v>
      </c>
      <c r="E1805" s="93" t="str">
        <f>School_Listing[[#This Row],[System Code]]&amp;School_Listing[[#This Row],[School Code]]</f>
        <v>94049</v>
      </c>
      <c r="F1805" t="s">
        <v>242</v>
      </c>
      <c r="G1805" s="93">
        <f>School_Listing[[#This Row],[School Code]]</f>
        <v>49</v>
      </c>
    </row>
    <row r="1806" spans="1:7" hidden="1" x14ac:dyDescent="0.25">
      <c r="A1806">
        <v>940</v>
      </c>
      <c r="B1806" t="s">
        <v>1825</v>
      </c>
      <c r="C1806" s="93">
        <f>School_Listing[[#This Row],[System Code]]</f>
        <v>940</v>
      </c>
      <c r="D1806">
        <v>50</v>
      </c>
      <c r="E1806" s="93" t="str">
        <f>School_Listing[[#This Row],[System Code]]&amp;School_Listing[[#This Row],[School Code]]</f>
        <v>94050</v>
      </c>
      <c r="F1806" t="s">
        <v>1844</v>
      </c>
      <c r="G1806" s="93">
        <f>School_Listing[[#This Row],[School Code]]</f>
        <v>50</v>
      </c>
    </row>
    <row r="1807" spans="1:7" hidden="1" x14ac:dyDescent="0.25">
      <c r="A1807">
        <v>940</v>
      </c>
      <c r="B1807" t="s">
        <v>1825</v>
      </c>
      <c r="C1807" s="93">
        <f>School_Listing[[#This Row],[System Code]]</f>
        <v>940</v>
      </c>
      <c r="D1807">
        <v>57</v>
      </c>
      <c r="E1807" s="93" t="str">
        <f>School_Listing[[#This Row],[System Code]]&amp;School_Listing[[#This Row],[School Code]]</f>
        <v>94057</v>
      </c>
      <c r="F1807" t="s">
        <v>1845</v>
      </c>
      <c r="G1807" s="93">
        <f>School_Listing[[#This Row],[School Code]]</f>
        <v>57</v>
      </c>
    </row>
    <row r="1808" spans="1:7" hidden="1" x14ac:dyDescent="0.25">
      <c r="A1808">
        <v>940</v>
      </c>
      <c r="B1808" t="s">
        <v>1825</v>
      </c>
      <c r="C1808" s="93">
        <f>School_Listing[[#This Row],[System Code]]</f>
        <v>940</v>
      </c>
      <c r="D1808">
        <v>52</v>
      </c>
      <c r="E1808" s="93" t="str">
        <f>School_Listing[[#This Row],[System Code]]&amp;School_Listing[[#This Row],[School Code]]</f>
        <v>94052</v>
      </c>
      <c r="F1808" t="s">
        <v>1846</v>
      </c>
      <c r="G1808" s="93">
        <f>School_Listing[[#This Row],[School Code]]</f>
        <v>52</v>
      </c>
    </row>
    <row r="1809" spans="1:7" hidden="1" x14ac:dyDescent="0.25">
      <c r="A1809">
        <v>940</v>
      </c>
      <c r="B1809" t="s">
        <v>1825</v>
      </c>
      <c r="C1809" s="93">
        <f>School_Listing[[#This Row],[System Code]]</f>
        <v>940</v>
      </c>
      <c r="D1809">
        <v>58</v>
      </c>
      <c r="E1809" s="93" t="str">
        <f>School_Listing[[#This Row],[System Code]]&amp;School_Listing[[#This Row],[School Code]]</f>
        <v>94058</v>
      </c>
      <c r="F1809" t="s">
        <v>2184</v>
      </c>
      <c r="G1809" s="93">
        <f>School_Listing[[#This Row],[School Code]]</f>
        <v>58</v>
      </c>
    </row>
    <row r="1810" spans="1:7" hidden="1" x14ac:dyDescent="0.25">
      <c r="A1810">
        <v>940</v>
      </c>
      <c r="B1810" t="s">
        <v>1825</v>
      </c>
      <c r="C1810" s="93">
        <f>School_Listing[[#This Row],[System Code]]</f>
        <v>940</v>
      </c>
      <c r="D1810">
        <v>59</v>
      </c>
      <c r="E1810" s="93" t="str">
        <f>School_Listing[[#This Row],[System Code]]&amp;School_Listing[[#This Row],[School Code]]</f>
        <v>94059</v>
      </c>
      <c r="F1810" t="s">
        <v>1847</v>
      </c>
      <c r="G1810" s="93">
        <f>School_Listing[[#This Row],[School Code]]</f>
        <v>59</v>
      </c>
    </row>
    <row r="1811" spans="1:7" hidden="1" x14ac:dyDescent="0.25">
      <c r="A1811">
        <v>940</v>
      </c>
      <c r="B1811" t="s">
        <v>1825</v>
      </c>
      <c r="C1811" s="93">
        <f>School_Listing[[#This Row],[System Code]]</f>
        <v>940</v>
      </c>
      <c r="D1811">
        <v>69</v>
      </c>
      <c r="E1811" s="93" t="str">
        <f>School_Listing[[#This Row],[System Code]]&amp;School_Listing[[#This Row],[School Code]]</f>
        <v>94069</v>
      </c>
      <c r="F1811" t="s">
        <v>2185</v>
      </c>
      <c r="G1811" s="93">
        <f>School_Listing[[#This Row],[School Code]]</f>
        <v>69</v>
      </c>
    </row>
    <row r="1812" spans="1:7" hidden="1" x14ac:dyDescent="0.25">
      <c r="A1812">
        <v>940</v>
      </c>
      <c r="B1812" t="s">
        <v>1825</v>
      </c>
      <c r="C1812" s="93">
        <f>School_Listing[[#This Row],[System Code]]</f>
        <v>940</v>
      </c>
      <c r="D1812">
        <v>60</v>
      </c>
      <c r="E1812" s="93" t="str">
        <f>School_Listing[[#This Row],[System Code]]&amp;School_Listing[[#This Row],[School Code]]</f>
        <v>94060</v>
      </c>
      <c r="F1812" t="s">
        <v>1848</v>
      </c>
      <c r="G1812" s="93">
        <f>School_Listing[[#This Row],[School Code]]</f>
        <v>60</v>
      </c>
    </row>
    <row r="1813" spans="1:7" hidden="1" x14ac:dyDescent="0.25">
      <c r="A1813">
        <v>940</v>
      </c>
      <c r="B1813" t="s">
        <v>1825</v>
      </c>
      <c r="C1813" s="93">
        <f>School_Listing[[#This Row],[System Code]]</f>
        <v>940</v>
      </c>
      <c r="D1813">
        <v>61</v>
      </c>
      <c r="E1813" s="93" t="str">
        <f>School_Listing[[#This Row],[System Code]]&amp;School_Listing[[#This Row],[School Code]]</f>
        <v>94061</v>
      </c>
      <c r="F1813" t="s">
        <v>1849</v>
      </c>
      <c r="G1813" s="93">
        <f>School_Listing[[#This Row],[School Code]]</f>
        <v>61</v>
      </c>
    </row>
    <row r="1814" spans="1:7" hidden="1" x14ac:dyDescent="0.25">
      <c r="A1814">
        <v>940</v>
      </c>
      <c r="B1814" t="s">
        <v>1825</v>
      </c>
      <c r="C1814" s="93">
        <f>School_Listing[[#This Row],[System Code]]</f>
        <v>940</v>
      </c>
      <c r="D1814">
        <v>71</v>
      </c>
      <c r="E1814" s="93" t="str">
        <f>School_Listing[[#This Row],[System Code]]&amp;School_Listing[[#This Row],[School Code]]</f>
        <v>94071</v>
      </c>
      <c r="F1814" t="s">
        <v>1850</v>
      </c>
      <c r="G1814" s="93">
        <f>School_Listing[[#This Row],[School Code]]</f>
        <v>71</v>
      </c>
    </row>
    <row r="1815" spans="1:7" hidden="1" x14ac:dyDescent="0.25">
      <c r="A1815">
        <v>940</v>
      </c>
      <c r="B1815" t="s">
        <v>1825</v>
      </c>
      <c r="C1815" s="93">
        <f>School_Listing[[#This Row],[System Code]]</f>
        <v>940</v>
      </c>
      <c r="D1815">
        <v>72</v>
      </c>
      <c r="E1815" s="93" t="str">
        <f>School_Listing[[#This Row],[System Code]]&amp;School_Listing[[#This Row],[School Code]]</f>
        <v>94072</v>
      </c>
      <c r="F1815" t="s">
        <v>1851</v>
      </c>
      <c r="G1815" s="93">
        <f>School_Listing[[#This Row],[School Code]]</f>
        <v>72</v>
      </c>
    </row>
    <row r="1816" spans="1:7" hidden="1" x14ac:dyDescent="0.25">
      <c r="A1816">
        <v>940</v>
      </c>
      <c r="B1816" t="s">
        <v>1825</v>
      </c>
      <c r="C1816" s="93">
        <f>School_Listing[[#This Row],[System Code]]</f>
        <v>940</v>
      </c>
      <c r="D1816">
        <v>65</v>
      </c>
      <c r="E1816" s="93" t="str">
        <f>School_Listing[[#This Row],[System Code]]&amp;School_Listing[[#This Row],[School Code]]</f>
        <v>94065</v>
      </c>
      <c r="F1816" t="s">
        <v>1852</v>
      </c>
      <c r="G1816" s="93">
        <f>School_Listing[[#This Row],[School Code]]</f>
        <v>65</v>
      </c>
    </row>
    <row r="1817" spans="1:7" hidden="1" x14ac:dyDescent="0.25">
      <c r="A1817">
        <v>940</v>
      </c>
      <c r="B1817" t="s">
        <v>1825</v>
      </c>
      <c r="C1817" s="93">
        <f>School_Listing[[#This Row],[System Code]]</f>
        <v>940</v>
      </c>
      <c r="D1817">
        <v>66</v>
      </c>
      <c r="E1817" s="93" t="str">
        <f>School_Listing[[#This Row],[System Code]]&amp;School_Listing[[#This Row],[School Code]]</f>
        <v>94066</v>
      </c>
      <c r="F1817" t="s">
        <v>1853</v>
      </c>
      <c r="G1817" s="93">
        <f>School_Listing[[#This Row],[School Code]]</f>
        <v>66</v>
      </c>
    </row>
    <row r="1818" spans="1:7" hidden="1" x14ac:dyDescent="0.25">
      <c r="A1818">
        <v>940</v>
      </c>
      <c r="B1818" t="s">
        <v>1825</v>
      </c>
      <c r="C1818" s="93">
        <f>School_Listing[[#This Row],[System Code]]</f>
        <v>940</v>
      </c>
      <c r="D1818">
        <v>68</v>
      </c>
      <c r="E1818" s="93" t="str">
        <f>School_Listing[[#This Row],[System Code]]&amp;School_Listing[[#This Row],[School Code]]</f>
        <v>94068</v>
      </c>
      <c r="F1818" t="s">
        <v>1854</v>
      </c>
      <c r="G1818" s="93">
        <f>School_Listing[[#This Row],[School Code]]</f>
        <v>68</v>
      </c>
    </row>
    <row r="1819" spans="1:7" hidden="1" x14ac:dyDescent="0.25">
      <c r="A1819">
        <v>940</v>
      </c>
      <c r="B1819" t="s">
        <v>1825</v>
      </c>
      <c r="C1819" s="93">
        <f>School_Listing[[#This Row],[System Code]]</f>
        <v>940</v>
      </c>
      <c r="D1819">
        <v>64</v>
      </c>
      <c r="E1819" s="93" t="str">
        <f>School_Listing[[#This Row],[System Code]]&amp;School_Listing[[#This Row],[School Code]]</f>
        <v>94064</v>
      </c>
      <c r="F1819" t="s">
        <v>1855</v>
      </c>
      <c r="G1819" s="93">
        <f>School_Listing[[#This Row],[School Code]]</f>
        <v>64</v>
      </c>
    </row>
    <row r="1820" spans="1:7" hidden="1" x14ac:dyDescent="0.25">
      <c r="A1820">
        <v>940</v>
      </c>
      <c r="B1820" t="s">
        <v>1825</v>
      </c>
      <c r="C1820" s="93">
        <f>School_Listing[[#This Row],[System Code]]</f>
        <v>940</v>
      </c>
      <c r="D1820">
        <v>74</v>
      </c>
      <c r="E1820" s="93" t="str">
        <f>School_Listing[[#This Row],[System Code]]&amp;School_Listing[[#This Row],[School Code]]</f>
        <v>94074</v>
      </c>
      <c r="F1820" t="s">
        <v>1856</v>
      </c>
      <c r="G1820" s="93">
        <f>School_Listing[[#This Row],[School Code]]</f>
        <v>74</v>
      </c>
    </row>
    <row r="1821" spans="1:7" hidden="1" x14ac:dyDescent="0.25">
      <c r="A1821">
        <v>940</v>
      </c>
      <c r="B1821" t="s">
        <v>1825</v>
      </c>
      <c r="C1821" s="93">
        <f>School_Listing[[#This Row],[System Code]]</f>
        <v>940</v>
      </c>
      <c r="D1821">
        <v>63</v>
      </c>
      <c r="E1821" s="93" t="str">
        <f>School_Listing[[#This Row],[System Code]]&amp;School_Listing[[#This Row],[School Code]]</f>
        <v>94063</v>
      </c>
      <c r="F1821" t="s">
        <v>1857</v>
      </c>
      <c r="G1821" s="93">
        <f>School_Listing[[#This Row],[School Code]]</f>
        <v>63</v>
      </c>
    </row>
    <row r="1822" spans="1:7" hidden="1" x14ac:dyDescent="0.25">
      <c r="A1822">
        <v>940</v>
      </c>
      <c r="B1822" t="s">
        <v>1825</v>
      </c>
      <c r="C1822" s="93">
        <f>School_Listing[[#This Row],[System Code]]</f>
        <v>940</v>
      </c>
      <c r="D1822">
        <v>76</v>
      </c>
      <c r="E1822" s="93" t="str">
        <f>School_Listing[[#This Row],[System Code]]&amp;School_Listing[[#This Row],[School Code]]</f>
        <v>94076</v>
      </c>
      <c r="F1822" t="s">
        <v>1858</v>
      </c>
      <c r="G1822" s="93">
        <f>School_Listing[[#This Row],[School Code]]</f>
        <v>76</v>
      </c>
    </row>
    <row r="1823" spans="1:7" hidden="1" x14ac:dyDescent="0.25">
      <c r="A1823">
        <v>940</v>
      </c>
      <c r="B1823" t="s">
        <v>1825</v>
      </c>
      <c r="C1823" s="93">
        <f>School_Listing[[#This Row],[System Code]]</f>
        <v>940</v>
      </c>
      <c r="D1823">
        <v>54</v>
      </c>
      <c r="E1823" s="93" t="str">
        <f>School_Listing[[#This Row],[System Code]]&amp;School_Listing[[#This Row],[School Code]]</f>
        <v>94054</v>
      </c>
      <c r="F1823" t="s">
        <v>1859</v>
      </c>
      <c r="G1823" s="93">
        <f>School_Listing[[#This Row],[School Code]]</f>
        <v>54</v>
      </c>
    </row>
    <row r="1824" spans="1:7" hidden="1" x14ac:dyDescent="0.25">
      <c r="A1824">
        <v>940</v>
      </c>
      <c r="B1824" t="s">
        <v>1825</v>
      </c>
      <c r="C1824" s="93">
        <f>School_Listing[[#This Row],[System Code]]</f>
        <v>940</v>
      </c>
      <c r="D1824">
        <v>79</v>
      </c>
      <c r="E1824" s="93" t="str">
        <f>School_Listing[[#This Row],[System Code]]&amp;School_Listing[[#This Row],[School Code]]</f>
        <v>94079</v>
      </c>
      <c r="F1824" t="s">
        <v>1860</v>
      </c>
      <c r="G1824" s="93">
        <f>School_Listing[[#This Row],[School Code]]</f>
        <v>79</v>
      </c>
    </row>
    <row r="1825" spans="1:7" hidden="1" x14ac:dyDescent="0.25">
      <c r="A1825">
        <v>940</v>
      </c>
      <c r="B1825" t="s">
        <v>1825</v>
      </c>
      <c r="C1825" s="93">
        <f>School_Listing[[#This Row],[System Code]]</f>
        <v>940</v>
      </c>
      <c r="D1825">
        <v>77</v>
      </c>
      <c r="E1825" s="93" t="str">
        <f>School_Listing[[#This Row],[System Code]]&amp;School_Listing[[#This Row],[School Code]]</f>
        <v>94077</v>
      </c>
      <c r="F1825" t="s">
        <v>1861</v>
      </c>
      <c r="G1825" s="93">
        <f>School_Listing[[#This Row],[School Code]]</f>
        <v>77</v>
      </c>
    </row>
    <row r="1826" spans="1:7" hidden="1" x14ac:dyDescent="0.25">
      <c r="A1826">
        <v>940</v>
      </c>
      <c r="B1826" t="s">
        <v>1825</v>
      </c>
      <c r="C1826" s="93">
        <f>School_Listing[[#This Row],[System Code]]</f>
        <v>940</v>
      </c>
      <c r="D1826">
        <v>78</v>
      </c>
      <c r="E1826" s="93" t="str">
        <f>School_Listing[[#This Row],[System Code]]&amp;School_Listing[[#This Row],[School Code]]</f>
        <v>94078</v>
      </c>
      <c r="F1826" t="s">
        <v>1862</v>
      </c>
      <c r="G1826" s="93">
        <f>School_Listing[[#This Row],[School Code]]</f>
        <v>78</v>
      </c>
    </row>
    <row r="1827" spans="1:7" hidden="1" x14ac:dyDescent="0.25">
      <c r="A1827">
        <v>940</v>
      </c>
      <c r="B1827" t="s">
        <v>1825</v>
      </c>
      <c r="C1827" s="93">
        <f>School_Listing[[#This Row],[System Code]]</f>
        <v>940</v>
      </c>
      <c r="D1827">
        <v>81</v>
      </c>
      <c r="E1827" s="93" t="str">
        <f>School_Listing[[#This Row],[System Code]]&amp;School_Listing[[#This Row],[School Code]]</f>
        <v>94081</v>
      </c>
      <c r="F1827" t="s">
        <v>2186</v>
      </c>
      <c r="G1827" s="93">
        <f>School_Listing[[#This Row],[School Code]]</f>
        <v>81</v>
      </c>
    </row>
    <row r="1828" spans="1:7" hidden="1" x14ac:dyDescent="0.25">
      <c r="A1828">
        <v>940</v>
      </c>
      <c r="B1828" t="s">
        <v>1825</v>
      </c>
      <c r="C1828" s="93">
        <f>School_Listing[[#This Row],[System Code]]</f>
        <v>940</v>
      </c>
      <c r="D1828">
        <v>82</v>
      </c>
      <c r="E1828" s="93" t="str">
        <f>School_Listing[[#This Row],[System Code]]&amp;School_Listing[[#This Row],[School Code]]</f>
        <v>94082</v>
      </c>
      <c r="F1828" t="s">
        <v>2187</v>
      </c>
      <c r="G1828" s="93">
        <f>School_Listing[[#This Row],[School Code]]</f>
        <v>82</v>
      </c>
    </row>
    <row r="1829" spans="1:7" hidden="1" x14ac:dyDescent="0.25">
      <c r="A1829">
        <v>940</v>
      </c>
      <c r="B1829" t="s">
        <v>1825</v>
      </c>
      <c r="C1829" s="93">
        <f>School_Listing[[#This Row],[System Code]]</f>
        <v>940</v>
      </c>
      <c r="D1829">
        <v>80</v>
      </c>
      <c r="E1829" s="93" t="str">
        <f>School_Listing[[#This Row],[System Code]]&amp;School_Listing[[#This Row],[School Code]]</f>
        <v>94080</v>
      </c>
      <c r="F1829" t="s">
        <v>1863</v>
      </c>
      <c r="G1829" s="93">
        <f>School_Listing[[#This Row],[School Code]]</f>
        <v>80</v>
      </c>
    </row>
    <row r="1830" spans="1:7" hidden="1" x14ac:dyDescent="0.25">
      <c r="A1830">
        <v>940</v>
      </c>
      <c r="B1830" t="s">
        <v>1825</v>
      </c>
      <c r="C1830" s="93">
        <f>School_Listing[[#This Row],[System Code]]</f>
        <v>940</v>
      </c>
      <c r="D1830">
        <v>93</v>
      </c>
      <c r="E1830" s="93" t="str">
        <f>School_Listing[[#This Row],[System Code]]&amp;School_Listing[[#This Row],[School Code]]</f>
        <v>94093</v>
      </c>
      <c r="F1830" t="s">
        <v>2188</v>
      </c>
      <c r="G1830" s="93">
        <f>School_Listing[[#This Row],[School Code]]</f>
        <v>93</v>
      </c>
    </row>
    <row r="1831" spans="1:7" hidden="1" x14ac:dyDescent="0.25">
      <c r="A1831">
        <v>940</v>
      </c>
      <c r="B1831" t="s">
        <v>1825</v>
      </c>
      <c r="C1831" s="93">
        <f>School_Listing[[#This Row],[System Code]]</f>
        <v>940</v>
      </c>
      <c r="D1831">
        <v>83</v>
      </c>
      <c r="E1831" s="93" t="str">
        <f>School_Listing[[#This Row],[System Code]]&amp;School_Listing[[#This Row],[School Code]]</f>
        <v>94083</v>
      </c>
      <c r="F1831" t="s">
        <v>1864</v>
      </c>
      <c r="G1831" s="93">
        <f>School_Listing[[#This Row],[School Code]]</f>
        <v>83</v>
      </c>
    </row>
    <row r="1832" spans="1:7" hidden="1" x14ac:dyDescent="0.25">
      <c r="A1832">
        <v>940</v>
      </c>
      <c r="B1832" t="s">
        <v>1825</v>
      </c>
      <c r="C1832" s="93">
        <f>School_Listing[[#This Row],[System Code]]</f>
        <v>940</v>
      </c>
      <c r="D1832">
        <v>88</v>
      </c>
      <c r="E1832" s="93" t="str">
        <f>School_Listing[[#This Row],[System Code]]&amp;School_Listing[[#This Row],[School Code]]</f>
        <v>94088</v>
      </c>
      <c r="F1832" t="s">
        <v>99</v>
      </c>
      <c r="G1832" s="93">
        <f>School_Listing[[#This Row],[School Code]]</f>
        <v>88</v>
      </c>
    </row>
    <row r="1833" spans="1:7" hidden="1" x14ac:dyDescent="0.25">
      <c r="A1833">
        <v>940</v>
      </c>
      <c r="B1833" t="s">
        <v>1825</v>
      </c>
      <c r="C1833" s="93">
        <f>School_Listing[[#This Row],[System Code]]</f>
        <v>940</v>
      </c>
      <c r="D1833">
        <v>89</v>
      </c>
      <c r="E1833" s="93" t="str">
        <f>School_Listing[[#This Row],[System Code]]&amp;School_Listing[[#This Row],[School Code]]</f>
        <v>94089</v>
      </c>
      <c r="F1833" t="s">
        <v>1865</v>
      </c>
      <c r="G1833" s="93">
        <f>School_Listing[[#This Row],[School Code]]</f>
        <v>89</v>
      </c>
    </row>
    <row r="1834" spans="1:7" hidden="1" x14ac:dyDescent="0.25">
      <c r="A1834">
        <v>940</v>
      </c>
      <c r="B1834" t="s">
        <v>1825</v>
      </c>
      <c r="C1834" s="93">
        <f>School_Listing[[#This Row],[System Code]]</f>
        <v>940</v>
      </c>
      <c r="D1834">
        <v>84</v>
      </c>
      <c r="E1834" s="93" t="str">
        <f>School_Listing[[#This Row],[System Code]]&amp;School_Listing[[#This Row],[School Code]]</f>
        <v>94084</v>
      </c>
      <c r="F1834" t="s">
        <v>1866</v>
      </c>
      <c r="G1834" s="93">
        <f>School_Listing[[#This Row],[School Code]]</f>
        <v>84</v>
      </c>
    </row>
    <row r="1835" spans="1:7" hidden="1" x14ac:dyDescent="0.25">
      <c r="A1835">
        <v>941</v>
      </c>
      <c r="B1835" t="s">
        <v>1867</v>
      </c>
      <c r="C1835" s="93">
        <f>School_Listing[[#This Row],[System Code]]</f>
        <v>941</v>
      </c>
      <c r="D1835">
        <v>10</v>
      </c>
      <c r="E1835" s="93" t="str">
        <f>School_Listing[[#This Row],[System Code]]&amp;School_Listing[[#This Row],[School Code]]</f>
        <v>94110</v>
      </c>
      <c r="F1835" t="s">
        <v>1868</v>
      </c>
      <c r="G1835" s="93">
        <f>School_Listing[[#This Row],[School Code]]</f>
        <v>10</v>
      </c>
    </row>
    <row r="1836" spans="1:7" hidden="1" x14ac:dyDescent="0.25">
      <c r="A1836">
        <v>941</v>
      </c>
      <c r="B1836" t="s">
        <v>1867</v>
      </c>
      <c r="C1836" s="93">
        <f>School_Listing[[#This Row],[System Code]]</f>
        <v>941</v>
      </c>
      <c r="D1836">
        <v>21</v>
      </c>
      <c r="E1836" s="93" t="str">
        <f>School_Listing[[#This Row],[System Code]]&amp;School_Listing[[#This Row],[School Code]]</f>
        <v>94121</v>
      </c>
      <c r="F1836" t="s">
        <v>1869</v>
      </c>
      <c r="G1836" s="93">
        <f>School_Listing[[#This Row],[School Code]]</f>
        <v>21</v>
      </c>
    </row>
    <row r="1837" spans="1:7" hidden="1" x14ac:dyDescent="0.25">
      <c r="A1837">
        <v>941</v>
      </c>
      <c r="B1837" t="s">
        <v>1867</v>
      </c>
      <c r="C1837" s="93">
        <f>School_Listing[[#This Row],[System Code]]</f>
        <v>941</v>
      </c>
      <c r="D1837">
        <v>22</v>
      </c>
      <c r="E1837" s="93" t="str">
        <f>School_Listing[[#This Row],[System Code]]&amp;School_Listing[[#This Row],[School Code]]</f>
        <v>94122</v>
      </c>
      <c r="F1837" t="s">
        <v>1870</v>
      </c>
      <c r="G1837" s="93">
        <f>School_Listing[[#This Row],[School Code]]</f>
        <v>22</v>
      </c>
    </row>
    <row r="1838" spans="1:7" hidden="1" x14ac:dyDescent="0.25">
      <c r="A1838">
        <v>941</v>
      </c>
      <c r="B1838" t="s">
        <v>1867</v>
      </c>
      <c r="C1838" s="93">
        <f>School_Listing[[#This Row],[System Code]]</f>
        <v>941</v>
      </c>
      <c r="D1838">
        <v>5</v>
      </c>
      <c r="E1838" s="93" t="str">
        <f>School_Listing[[#This Row],[System Code]]&amp;School_Listing[[#This Row],[School Code]]</f>
        <v>9415</v>
      </c>
      <c r="F1838" t="s">
        <v>1871</v>
      </c>
      <c r="G1838" s="93">
        <f>School_Listing[[#This Row],[School Code]]</f>
        <v>5</v>
      </c>
    </row>
    <row r="1839" spans="1:7" hidden="1" x14ac:dyDescent="0.25">
      <c r="A1839">
        <v>941</v>
      </c>
      <c r="B1839" t="s">
        <v>1867</v>
      </c>
      <c r="C1839" s="93">
        <f>School_Listing[[#This Row],[System Code]]</f>
        <v>941</v>
      </c>
      <c r="D1839">
        <v>25</v>
      </c>
      <c r="E1839" s="93" t="str">
        <f>School_Listing[[#This Row],[System Code]]&amp;School_Listing[[#This Row],[School Code]]</f>
        <v>94125</v>
      </c>
      <c r="F1839" t="s">
        <v>218</v>
      </c>
      <c r="G1839" s="93">
        <f>School_Listing[[#This Row],[School Code]]</f>
        <v>25</v>
      </c>
    </row>
    <row r="1840" spans="1:7" hidden="1" x14ac:dyDescent="0.25">
      <c r="A1840">
        <v>941</v>
      </c>
      <c r="B1840" t="s">
        <v>1867</v>
      </c>
      <c r="C1840" s="93">
        <f>School_Listing[[#This Row],[System Code]]</f>
        <v>941</v>
      </c>
      <c r="D1840">
        <v>30</v>
      </c>
      <c r="E1840" s="93" t="str">
        <f>School_Listing[[#This Row],[System Code]]&amp;School_Listing[[#This Row],[School Code]]</f>
        <v>94130</v>
      </c>
      <c r="F1840" t="s">
        <v>1872</v>
      </c>
      <c r="G1840" s="93">
        <f>School_Listing[[#This Row],[School Code]]</f>
        <v>30</v>
      </c>
    </row>
    <row r="1841" spans="1:7" hidden="1" x14ac:dyDescent="0.25">
      <c r="A1841">
        <v>941</v>
      </c>
      <c r="B1841" t="s">
        <v>1867</v>
      </c>
      <c r="C1841" s="93">
        <f>School_Listing[[#This Row],[System Code]]</f>
        <v>941</v>
      </c>
      <c r="D1841">
        <v>40</v>
      </c>
      <c r="E1841" s="93" t="str">
        <f>School_Listing[[#This Row],[System Code]]&amp;School_Listing[[#This Row],[School Code]]</f>
        <v>94140</v>
      </c>
      <c r="F1841" t="s">
        <v>1873</v>
      </c>
      <c r="G1841" s="93">
        <f>School_Listing[[#This Row],[School Code]]</f>
        <v>40</v>
      </c>
    </row>
    <row r="1842" spans="1:7" hidden="1" x14ac:dyDescent="0.25">
      <c r="A1842">
        <v>941</v>
      </c>
      <c r="B1842" t="s">
        <v>1867</v>
      </c>
      <c r="C1842" s="93">
        <f>School_Listing[[#This Row],[System Code]]</f>
        <v>941</v>
      </c>
      <c r="D1842">
        <v>35</v>
      </c>
      <c r="E1842" s="93" t="str">
        <f>School_Listing[[#This Row],[System Code]]&amp;School_Listing[[#This Row],[School Code]]</f>
        <v>94135</v>
      </c>
      <c r="F1842" t="s">
        <v>1874</v>
      </c>
      <c r="G1842" s="93">
        <f>School_Listing[[#This Row],[School Code]]</f>
        <v>35</v>
      </c>
    </row>
    <row r="1843" spans="1:7" hidden="1" x14ac:dyDescent="0.25">
      <c r="A1843">
        <v>950</v>
      </c>
      <c r="B1843" t="s">
        <v>1875</v>
      </c>
      <c r="C1843" s="93">
        <f>School_Listing[[#This Row],[System Code]]</f>
        <v>950</v>
      </c>
      <c r="D1843">
        <v>4</v>
      </c>
      <c r="E1843" s="93" t="str">
        <f>School_Listing[[#This Row],[System Code]]&amp;School_Listing[[#This Row],[School Code]]</f>
        <v>9504</v>
      </c>
      <c r="F1843" t="s">
        <v>2189</v>
      </c>
      <c r="G1843" s="93">
        <f>School_Listing[[#This Row],[School Code]]</f>
        <v>4</v>
      </c>
    </row>
    <row r="1844" spans="1:7" hidden="1" x14ac:dyDescent="0.25">
      <c r="A1844">
        <v>950</v>
      </c>
      <c r="B1844" t="s">
        <v>1875</v>
      </c>
      <c r="C1844" s="93">
        <f>School_Listing[[#This Row],[System Code]]</f>
        <v>950</v>
      </c>
      <c r="D1844">
        <v>87</v>
      </c>
      <c r="E1844" s="93" t="str">
        <f>School_Listing[[#This Row],[System Code]]&amp;School_Listing[[#This Row],[School Code]]</f>
        <v>95087</v>
      </c>
      <c r="F1844" t="s">
        <v>2190</v>
      </c>
      <c r="G1844" s="93">
        <f>School_Listing[[#This Row],[School Code]]</f>
        <v>87</v>
      </c>
    </row>
    <row r="1845" spans="1:7" hidden="1" x14ac:dyDescent="0.25">
      <c r="A1845">
        <v>950</v>
      </c>
      <c r="B1845" t="s">
        <v>1875</v>
      </c>
      <c r="C1845" s="93">
        <f>School_Listing[[#This Row],[System Code]]</f>
        <v>950</v>
      </c>
      <c r="D1845">
        <v>5</v>
      </c>
      <c r="E1845" s="93" t="str">
        <f>School_Listing[[#This Row],[System Code]]&amp;School_Listing[[#This Row],[School Code]]</f>
        <v>9505</v>
      </c>
      <c r="F1845" t="s">
        <v>1876</v>
      </c>
      <c r="G1845" s="93">
        <f>School_Listing[[#This Row],[School Code]]</f>
        <v>5</v>
      </c>
    </row>
    <row r="1846" spans="1:7" hidden="1" x14ac:dyDescent="0.25">
      <c r="A1846">
        <v>950</v>
      </c>
      <c r="B1846" t="s">
        <v>1875</v>
      </c>
      <c r="C1846" s="93">
        <f>School_Listing[[#This Row],[System Code]]</f>
        <v>950</v>
      </c>
      <c r="D1846">
        <v>90</v>
      </c>
      <c r="E1846" s="93" t="str">
        <f>School_Listing[[#This Row],[System Code]]&amp;School_Listing[[#This Row],[School Code]]</f>
        <v>95090</v>
      </c>
      <c r="F1846" t="s">
        <v>1877</v>
      </c>
      <c r="G1846" s="93">
        <f>School_Listing[[#This Row],[School Code]]</f>
        <v>90</v>
      </c>
    </row>
    <row r="1847" spans="1:7" hidden="1" x14ac:dyDescent="0.25">
      <c r="A1847">
        <v>950</v>
      </c>
      <c r="B1847" t="s">
        <v>1875</v>
      </c>
      <c r="C1847" s="93">
        <f>School_Listing[[#This Row],[System Code]]</f>
        <v>950</v>
      </c>
      <c r="D1847">
        <v>10</v>
      </c>
      <c r="E1847" s="93" t="str">
        <f>School_Listing[[#This Row],[System Code]]&amp;School_Listing[[#This Row],[School Code]]</f>
        <v>95010</v>
      </c>
      <c r="F1847" t="s">
        <v>1878</v>
      </c>
      <c r="G1847" s="93">
        <f>School_Listing[[#This Row],[School Code]]</f>
        <v>10</v>
      </c>
    </row>
    <row r="1848" spans="1:7" hidden="1" x14ac:dyDescent="0.25">
      <c r="A1848">
        <v>950</v>
      </c>
      <c r="B1848" t="s">
        <v>1875</v>
      </c>
      <c r="C1848" s="93">
        <f>School_Listing[[#This Row],[System Code]]</f>
        <v>950</v>
      </c>
      <c r="D1848">
        <v>11</v>
      </c>
      <c r="E1848" s="93" t="str">
        <f>School_Listing[[#This Row],[System Code]]&amp;School_Listing[[#This Row],[School Code]]</f>
        <v>95011</v>
      </c>
      <c r="F1848" t="s">
        <v>2191</v>
      </c>
      <c r="G1848" s="93">
        <f>School_Listing[[#This Row],[School Code]]</f>
        <v>11</v>
      </c>
    </row>
    <row r="1849" spans="1:7" hidden="1" x14ac:dyDescent="0.25">
      <c r="A1849">
        <v>950</v>
      </c>
      <c r="B1849" t="s">
        <v>1875</v>
      </c>
      <c r="C1849" s="93">
        <f>School_Listing[[#This Row],[System Code]]</f>
        <v>950</v>
      </c>
      <c r="D1849">
        <v>12</v>
      </c>
      <c r="E1849" s="93" t="str">
        <f>School_Listing[[#This Row],[System Code]]&amp;School_Listing[[#This Row],[School Code]]</f>
        <v>95012</v>
      </c>
      <c r="F1849" t="s">
        <v>2192</v>
      </c>
      <c r="G1849" s="93">
        <f>School_Listing[[#This Row],[School Code]]</f>
        <v>12</v>
      </c>
    </row>
    <row r="1850" spans="1:7" hidden="1" x14ac:dyDescent="0.25">
      <c r="A1850">
        <v>950</v>
      </c>
      <c r="B1850" t="s">
        <v>1875</v>
      </c>
      <c r="C1850" s="93">
        <f>School_Listing[[#This Row],[System Code]]</f>
        <v>950</v>
      </c>
      <c r="D1850">
        <v>20</v>
      </c>
      <c r="E1850" s="93" t="str">
        <f>School_Listing[[#This Row],[System Code]]&amp;School_Listing[[#This Row],[School Code]]</f>
        <v>95020</v>
      </c>
      <c r="F1850" t="s">
        <v>1879</v>
      </c>
      <c r="G1850" s="93">
        <f>School_Listing[[#This Row],[School Code]]</f>
        <v>20</v>
      </c>
    </row>
    <row r="1851" spans="1:7" hidden="1" x14ac:dyDescent="0.25">
      <c r="A1851">
        <v>950</v>
      </c>
      <c r="B1851" t="s">
        <v>1875</v>
      </c>
      <c r="C1851" s="93">
        <f>School_Listing[[#This Row],[System Code]]</f>
        <v>950</v>
      </c>
      <c r="D1851">
        <v>25</v>
      </c>
      <c r="E1851" s="93" t="str">
        <f>School_Listing[[#This Row],[System Code]]&amp;School_Listing[[#This Row],[School Code]]</f>
        <v>95025</v>
      </c>
      <c r="F1851" t="s">
        <v>1880</v>
      </c>
      <c r="G1851" s="93">
        <f>School_Listing[[#This Row],[School Code]]</f>
        <v>25</v>
      </c>
    </row>
    <row r="1852" spans="1:7" hidden="1" x14ac:dyDescent="0.25">
      <c r="A1852">
        <v>950</v>
      </c>
      <c r="B1852" t="s">
        <v>1875</v>
      </c>
      <c r="C1852" s="93">
        <f>School_Listing[[#This Row],[System Code]]</f>
        <v>950</v>
      </c>
      <c r="D1852">
        <v>35</v>
      </c>
      <c r="E1852" s="93" t="str">
        <f>School_Listing[[#This Row],[System Code]]&amp;School_Listing[[#This Row],[School Code]]</f>
        <v>95035</v>
      </c>
      <c r="F1852" t="s">
        <v>1881</v>
      </c>
      <c r="G1852" s="93">
        <f>School_Listing[[#This Row],[School Code]]</f>
        <v>35</v>
      </c>
    </row>
    <row r="1853" spans="1:7" hidden="1" x14ac:dyDescent="0.25">
      <c r="A1853">
        <v>950</v>
      </c>
      <c r="B1853" t="s">
        <v>1875</v>
      </c>
      <c r="C1853" s="93">
        <f>School_Listing[[#This Row],[System Code]]</f>
        <v>950</v>
      </c>
      <c r="D1853">
        <v>30</v>
      </c>
      <c r="E1853" s="93" t="str">
        <f>School_Listing[[#This Row],[System Code]]&amp;School_Listing[[#This Row],[School Code]]</f>
        <v>95030</v>
      </c>
      <c r="F1853" t="s">
        <v>1882</v>
      </c>
      <c r="G1853" s="93">
        <f>School_Listing[[#This Row],[School Code]]</f>
        <v>30</v>
      </c>
    </row>
    <row r="1854" spans="1:7" hidden="1" x14ac:dyDescent="0.25">
      <c r="A1854">
        <v>950</v>
      </c>
      <c r="B1854" t="s">
        <v>1875</v>
      </c>
      <c r="C1854" s="93">
        <f>School_Listing[[#This Row],[System Code]]</f>
        <v>950</v>
      </c>
      <c r="D1854">
        <v>32</v>
      </c>
      <c r="E1854" s="93" t="str">
        <f>School_Listing[[#This Row],[System Code]]&amp;School_Listing[[#This Row],[School Code]]</f>
        <v>95032</v>
      </c>
      <c r="F1854" t="s">
        <v>1883</v>
      </c>
      <c r="G1854" s="93">
        <f>School_Listing[[#This Row],[School Code]]</f>
        <v>32</v>
      </c>
    </row>
    <row r="1855" spans="1:7" hidden="1" x14ac:dyDescent="0.25">
      <c r="A1855">
        <v>950</v>
      </c>
      <c r="B1855" t="s">
        <v>1875</v>
      </c>
      <c r="C1855" s="93">
        <f>School_Listing[[#This Row],[System Code]]</f>
        <v>950</v>
      </c>
      <c r="D1855">
        <v>46</v>
      </c>
      <c r="E1855" s="93" t="str">
        <f>School_Listing[[#This Row],[System Code]]&amp;School_Listing[[#This Row],[School Code]]</f>
        <v>95046</v>
      </c>
      <c r="F1855" t="s">
        <v>1884</v>
      </c>
      <c r="G1855" s="93">
        <f>School_Listing[[#This Row],[School Code]]</f>
        <v>46</v>
      </c>
    </row>
    <row r="1856" spans="1:7" hidden="1" x14ac:dyDescent="0.25">
      <c r="A1856">
        <v>950</v>
      </c>
      <c r="B1856" t="s">
        <v>1875</v>
      </c>
      <c r="C1856" s="93">
        <f>School_Listing[[#This Row],[System Code]]</f>
        <v>950</v>
      </c>
      <c r="D1856">
        <v>50</v>
      </c>
      <c r="E1856" s="93" t="str">
        <f>School_Listing[[#This Row],[System Code]]&amp;School_Listing[[#This Row],[School Code]]</f>
        <v>95050</v>
      </c>
      <c r="F1856" t="s">
        <v>694</v>
      </c>
      <c r="G1856" s="93">
        <f>School_Listing[[#This Row],[School Code]]</f>
        <v>50</v>
      </c>
    </row>
    <row r="1857" spans="1:7" hidden="1" x14ac:dyDescent="0.25">
      <c r="A1857">
        <v>950</v>
      </c>
      <c r="B1857" t="s">
        <v>1875</v>
      </c>
      <c r="C1857" s="93">
        <f>School_Listing[[#This Row],[System Code]]</f>
        <v>950</v>
      </c>
      <c r="D1857">
        <v>15</v>
      </c>
      <c r="E1857" s="93" t="str">
        <f>School_Listing[[#This Row],[System Code]]&amp;School_Listing[[#This Row],[School Code]]</f>
        <v>95015</v>
      </c>
      <c r="F1857" t="s">
        <v>1885</v>
      </c>
      <c r="G1857" s="93">
        <f>School_Listing[[#This Row],[School Code]]</f>
        <v>15</v>
      </c>
    </row>
    <row r="1858" spans="1:7" hidden="1" x14ac:dyDescent="0.25">
      <c r="A1858">
        <v>950</v>
      </c>
      <c r="B1858" t="s">
        <v>1875</v>
      </c>
      <c r="C1858" s="93">
        <f>School_Listing[[#This Row],[System Code]]</f>
        <v>950</v>
      </c>
      <c r="D1858">
        <v>52</v>
      </c>
      <c r="E1858" s="93" t="str">
        <f>School_Listing[[#This Row],[System Code]]&amp;School_Listing[[#This Row],[School Code]]</f>
        <v>95052</v>
      </c>
      <c r="F1858" t="s">
        <v>1886</v>
      </c>
      <c r="G1858" s="93">
        <f>School_Listing[[#This Row],[School Code]]</f>
        <v>52</v>
      </c>
    </row>
    <row r="1859" spans="1:7" hidden="1" x14ac:dyDescent="0.25">
      <c r="A1859">
        <v>950</v>
      </c>
      <c r="B1859" t="s">
        <v>1875</v>
      </c>
      <c r="C1859" s="93">
        <f>School_Listing[[#This Row],[System Code]]</f>
        <v>950</v>
      </c>
      <c r="D1859">
        <v>55</v>
      </c>
      <c r="E1859" s="93" t="str">
        <f>School_Listing[[#This Row],[System Code]]&amp;School_Listing[[#This Row],[School Code]]</f>
        <v>95055</v>
      </c>
      <c r="F1859" t="s">
        <v>1887</v>
      </c>
      <c r="G1859" s="93">
        <f>School_Listing[[#This Row],[School Code]]</f>
        <v>55</v>
      </c>
    </row>
    <row r="1860" spans="1:7" hidden="1" x14ac:dyDescent="0.25">
      <c r="A1860">
        <v>950</v>
      </c>
      <c r="B1860" t="s">
        <v>1875</v>
      </c>
      <c r="C1860" s="93">
        <f>School_Listing[[#This Row],[System Code]]</f>
        <v>950</v>
      </c>
      <c r="D1860">
        <v>80</v>
      </c>
      <c r="E1860" s="93" t="str">
        <f>School_Listing[[#This Row],[System Code]]&amp;School_Listing[[#This Row],[School Code]]</f>
        <v>95080</v>
      </c>
      <c r="F1860" t="s">
        <v>1888</v>
      </c>
      <c r="G1860" s="93">
        <f>School_Listing[[#This Row],[School Code]]</f>
        <v>80</v>
      </c>
    </row>
    <row r="1861" spans="1:7" hidden="1" x14ac:dyDescent="0.25">
      <c r="A1861">
        <v>950</v>
      </c>
      <c r="B1861" t="s">
        <v>1875</v>
      </c>
      <c r="C1861" s="93">
        <f>School_Listing[[#This Row],[System Code]]</f>
        <v>950</v>
      </c>
      <c r="D1861">
        <v>63</v>
      </c>
      <c r="E1861" s="93" t="str">
        <f>School_Listing[[#This Row],[System Code]]&amp;School_Listing[[#This Row],[School Code]]</f>
        <v>95063</v>
      </c>
      <c r="F1861" t="s">
        <v>1889</v>
      </c>
      <c r="G1861" s="93">
        <f>School_Listing[[#This Row],[School Code]]</f>
        <v>63</v>
      </c>
    </row>
    <row r="1862" spans="1:7" hidden="1" x14ac:dyDescent="0.25">
      <c r="A1862">
        <v>950</v>
      </c>
      <c r="B1862" t="s">
        <v>1875</v>
      </c>
      <c r="C1862" s="93">
        <f>School_Listing[[#This Row],[System Code]]</f>
        <v>950</v>
      </c>
      <c r="D1862">
        <v>60</v>
      </c>
      <c r="E1862" s="93" t="str">
        <f>School_Listing[[#This Row],[System Code]]&amp;School_Listing[[#This Row],[School Code]]</f>
        <v>95060</v>
      </c>
      <c r="F1862" t="s">
        <v>1890</v>
      </c>
      <c r="G1862" s="93">
        <f>School_Listing[[#This Row],[School Code]]</f>
        <v>60</v>
      </c>
    </row>
    <row r="1863" spans="1:7" hidden="1" x14ac:dyDescent="0.25">
      <c r="A1863">
        <v>950</v>
      </c>
      <c r="B1863" t="s">
        <v>1875</v>
      </c>
      <c r="C1863" s="93">
        <f>School_Listing[[#This Row],[System Code]]</f>
        <v>950</v>
      </c>
      <c r="D1863">
        <v>95</v>
      </c>
      <c r="E1863" s="93" t="str">
        <f>School_Listing[[#This Row],[System Code]]&amp;School_Listing[[#This Row],[School Code]]</f>
        <v>95095</v>
      </c>
      <c r="F1863" t="s">
        <v>1891</v>
      </c>
      <c r="G1863" s="93">
        <f>School_Listing[[#This Row],[School Code]]</f>
        <v>95</v>
      </c>
    </row>
    <row r="1864" spans="1:7" hidden="1" x14ac:dyDescent="0.25">
      <c r="A1864">
        <v>950</v>
      </c>
      <c r="B1864" t="s">
        <v>1875</v>
      </c>
      <c r="C1864" s="93">
        <f>School_Listing[[#This Row],[System Code]]</f>
        <v>950</v>
      </c>
      <c r="D1864">
        <v>65</v>
      </c>
      <c r="E1864" s="93" t="str">
        <f>School_Listing[[#This Row],[System Code]]&amp;School_Listing[[#This Row],[School Code]]</f>
        <v>95065</v>
      </c>
      <c r="F1864" t="s">
        <v>749</v>
      </c>
      <c r="G1864" s="93">
        <f>School_Listing[[#This Row],[School Code]]</f>
        <v>65</v>
      </c>
    </row>
    <row r="1865" spans="1:7" hidden="1" x14ac:dyDescent="0.25">
      <c r="A1865">
        <v>950</v>
      </c>
      <c r="B1865" t="s">
        <v>1875</v>
      </c>
      <c r="C1865" s="93">
        <f>School_Listing[[#This Row],[System Code]]</f>
        <v>950</v>
      </c>
      <c r="D1865">
        <v>33</v>
      </c>
      <c r="E1865" s="93" t="str">
        <f>School_Listing[[#This Row],[System Code]]&amp;School_Listing[[#This Row],[School Code]]</f>
        <v>95033</v>
      </c>
      <c r="F1865" t="s">
        <v>1892</v>
      </c>
      <c r="G1865" s="93">
        <f>School_Listing[[#This Row],[School Code]]</f>
        <v>33</v>
      </c>
    </row>
    <row r="1866" spans="1:7" hidden="1" x14ac:dyDescent="0.25">
      <c r="A1866">
        <v>950</v>
      </c>
      <c r="B1866" t="s">
        <v>1875</v>
      </c>
      <c r="C1866" s="93">
        <f>School_Listing[[#This Row],[System Code]]</f>
        <v>950</v>
      </c>
      <c r="D1866">
        <v>73</v>
      </c>
      <c r="E1866" s="93" t="str">
        <f>School_Listing[[#This Row],[System Code]]&amp;School_Listing[[#This Row],[School Code]]</f>
        <v>95073</v>
      </c>
      <c r="F1866" t="s">
        <v>1893</v>
      </c>
      <c r="G1866" s="93">
        <f>School_Listing[[#This Row],[School Code]]</f>
        <v>73</v>
      </c>
    </row>
    <row r="1867" spans="1:7" hidden="1" x14ac:dyDescent="0.25">
      <c r="A1867">
        <v>950</v>
      </c>
      <c r="B1867" t="s">
        <v>1875</v>
      </c>
      <c r="C1867" s="93">
        <f>School_Listing[[#This Row],[System Code]]</f>
        <v>950</v>
      </c>
      <c r="D1867">
        <v>85</v>
      </c>
      <c r="E1867" s="93" t="str">
        <f>School_Listing[[#This Row],[System Code]]&amp;School_Listing[[#This Row],[School Code]]</f>
        <v>95085</v>
      </c>
      <c r="F1867" t="s">
        <v>1894</v>
      </c>
      <c r="G1867" s="93">
        <f>School_Listing[[#This Row],[School Code]]</f>
        <v>85</v>
      </c>
    </row>
    <row r="1868" spans="1:7" hidden="1" x14ac:dyDescent="0.25">
      <c r="A1868">
        <v>951</v>
      </c>
      <c r="B1868" t="s">
        <v>1895</v>
      </c>
      <c r="C1868" s="93">
        <f>School_Listing[[#This Row],[System Code]]</f>
        <v>951</v>
      </c>
      <c r="D1868">
        <v>5</v>
      </c>
      <c r="E1868" s="93" t="str">
        <f>School_Listing[[#This Row],[System Code]]&amp;School_Listing[[#This Row],[School Code]]</f>
        <v>9515</v>
      </c>
      <c r="F1868" t="s">
        <v>1896</v>
      </c>
      <c r="G1868" s="93">
        <f>School_Listing[[#This Row],[School Code]]</f>
        <v>5</v>
      </c>
    </row>
    <row r="1869" spans="1:7" hidden="1" x14ac:dyDescent="0.25">
      <c r="A1869">
        <v>951</v>
      </c>
      <c r="B1869" t="s">
        <v>1895</v>
      </c>
      <c r="C1869" s="93">
        <f>School_Listing[[#This Row],[System Code]]</f>
        <v>951</v>
      </c>
      <c r="D1869">
        <v>40</v>
      </c>
      <c r="E1869" s="93" t="str">
        <f>School_Listing[[#This Row],[System Code]]&amp;School_Listing[[#This Row],[School Code]]</f>
        <v>95140</v>
      </c>
      <c r="F1869" t="s">
        <v>1897</v>
      </c>
      <c r="G1869" s="93">
        <f>School_Listing[[#This Row],[School Code]]</f>
        <v>40</v>
      </c>
    </row>
    <row r="1870" spans="1:7" hidden="1" x14ac:dyDescent="0.25">
      <c r="A1870">
        <v>951</v>
      </c>
      <c r="B1870" t="s">
        <v>1895</v>
      </c>
      <c r="C1870" s="93">
        <f>School_Listing[[#This Row],[System Code]]</f>
        <v>951</v>
      </c>
      <c r="D1870">
        <v>7</v>
      </c>
      <c r="E1870" s="93" t="str">
        <f>School_Listing[[#This Row],[System Code]]&amp;School_Listing[[#This Row],[School Code]]</f>
        <v>9517</v>
      </c>
      <c r="F1870" t="s">
        <v>1898</v>
      </c>
      <c r="G1870" s="93">
        <f>School_Listing[[#This Row],[School Code]]</f>
        <v>7</v>
      </c>
    </row>
    <row r="1871" spans="1:7" hidden="1" x14ac:dyDescent="0.25">
      <c r="A1871">
        <v>951</v>
      </c>
      <c r="B1871" t="s">
        <v>1895</v>
      </c>
      <c r="C1871" s="93">
        <f>School_Listing[[#This Row],[System Code]]</f>
        <v>951</v>
      </c>
      <c r="D1871">
        <v>12</v>
      </c>
      <c r="E1871" s="93" t="str">
        <f>School_Listing[[#This Row],[System Code]]&amp;School_Listing[[#This Row],[School Code]]</f>
        <v>95112</v>
      </c>
      <c r="F1871" t="s">
        <v>2193</v>
      </c>
      <c r="G1871" s="93">
        <f>School_Listing[[#This Row],[School Code]]</f>
        <v>12</v>
      </c>
    </row>
    <row r="1872" spans="1:7" hidden="1" x14ac:dyDescent="0.25">
      <c r="A1872">
        <v>951</v>
      </c>
      <c r="B1872" t="s">
        <v>1895</v>
      </c>
      <c r="C1872" s="93">
        <f>School_Listing[[#This Row],[System Code]]</f>
        <v>951</v>
      </c>
      <c r="D1872">
        <v>30</v>
      </c>
      <c r="E1872" s="93" t="str">
        <f>School_Listing[[#This Row],[System Code]]&amp;School_Listing[[#This Row],[School Code]]</f>
        <v>95130</v>
      </c>
      <c r="F1872" t="s">
        <v>267</v>
      </c>
      <c r="G1872" s="93">
        <f>School_Listing[[#This Row],[School Code]]</f>
        <v>30</v>
      </c>
    </row>
    <row r="1873" spans="1:7" hidden="1" x14ac:dyDescent="0.25">
      <c r="A1873">
        <v>951</v>
      </c>
      <c r="B1873" t="s">
        <v>1895</v>
      </c>
      <c r="C1873" s="93">
        <f>School_Listing[[#This Row],[System Code]]</f>
        <v>951</v>
      </c>
      <c r="D1873">
        <v>35</v>
      </c>
      <c r="E1873" s="93" t="str">
        <f>School_Listing[[#This Row],[System Code]]&amp;School_Listing[[#This Row],[School Code]]</f>
        <v>95135</v>
      </c>
      <c r="F1873" t="s">
        <v>1899</v>
      </c>
      <c r="G1873" s="93">
        <f>School_Listing[[#This Row],[School Code]]</f>
        <v>35</v>
      </c>
    </row>
    <row r="1874" spans="1:7" hidden="1" x14ac:dyDescent="0.25">
      <c r="A1874">
        <v>951</v>
      </c>
      <c r="B1874" t="s">
        <v>1895</v>
      </c>
      <c r="C1874" s="93">
        <f>School_Listing[[#This Row],[System Code]]</f>
        <v>951</v>
      </c>
      <c r="D1874">
        <v>45</v>
      </c>
      <c r="E1874" s="93" t="str">
        <f>School_Listing[[#This Row],[System Code]]&amp;School_Listing[[#This Row],[School Code]]</f>
        <v>95145</v>
      </c>
      <c r="F1874" t="s">
        <v>1900</v>
      </c>
      <c r="G1874" s="93">
        <f>School_Listing[[#This Row],[School Code]]</f>
        <v>45</v>
      </c>
    </row>
    <row r="1875" spans="1:7" hidden="1" x14ac:dyDescent="0.25">
      <c r="A1875">
        <v>960</v>
      </c>
      <c r="B1875" t="s">
        <v>1954</v>
      </c>
      <c r="C1875" s="93">
        <f>School_Listing[[#This Row],[System Code]]</f>
        <v>960</v>
      </c>
      <c r="D1875">
        <v>5</v>
      </c>
      <c r="E1875" s="93" t="str">
        <f>School_Listing[[#This Row],[System Code]]&amp;School_Listing[[#This Row],[School Code]]</f>
        <v>9605</v>
      </c>
      <c r="F1875" t="s">
        <v>2194</v>
      </c>
      <c r="G1875" s="93">
        <f>School_Listing[[#This Row],[School Code]]</f>
        <v>5</v>
      </c>
    </row>
    <row r="1876" spans="1:7" hidden="1" x14ac:dyDescent="0.25">
      <c r="A1876">
        <v>961</v>
      </c>
      <c r="B1876" t="s">
        <v>1955</v>
      </c>
      <c r="C1876" s="93">
        <f>School_Listing[[#This Row],[System Code]]</f>
        <v>961</v>
      </c>
      <c r="D1876">
        <v>5</v>
      </c>
      <c r="E1876" s="93" t="str">
        <f>School_Listing[[#This Row],[System Code]]&amp;School_Listing[[#This Row],[School Code]]</f>
        <v>9615</v>
      </c>
      <c r="F1876" t="s">
        <v>2195</v>
      </c>
      <c r="G1876" s="93">
        <f>School_Listing[[#This Row],[School Code]]</f>
        <v>5</v>
      </c>
    </row>
    <row r="1877" spans="1:7" hidden="1" x14ac:dyDescent="0.25">
      <c r="A1877">
        <v>963</v>
      </c>
      <c r="B1877" t="s">
        <v>1956</v>
      </c>
      <c r="C1877" s="93">
        <f>School_Listing[[#This Row],[System Code]]</f>
        <v>963</v>
      </c>
      <c r="D1877">
        <v>5</v>
      </c>
      <c r="E1877" s="93" t="str">
        <f>School_Listing[[#This Row],[System Code]]&amp;School_Listing[[#This Row],[School Code]]</f>
        <v>9635</v>
      </c>
      <c r="F1877" t="s">
        <v>2196</v>
      </c>
      <c r="G1877" s="93">
        <f>School_Listing[[#This Row],[School Code]]</f>
        <v>5</v>
      </c>
    </row>
    <row r="1878" spans="1:7" hidden="1" x14ac:dyDescent="0.25">
      <c r="A1878">
        <v>964</v>
      </c>
      <c r="B1878" t="s">
        <v>1957</v>
      </c>
      <c r="C1878" s="93">
        <f>School_Listing[[#This Row],[System Code]]</f>
        <v>964</v>
      </c>
      <c r="D1878">
        <v>5</v>
      </c>
      <c r="E1878" s="93" t="str">
        <f>School_Listing[[#This Row],[System Code]]&amp;School_Listing[[#This Row],[School Code]]</f>
        <v>9645</v>
      </c>
      <c r="F1878" t="s">
        <v>2197</v>
      </c>
      <c r="G1878" s="93">
        <f>School_Listing[[#This Row],[School Code]]</f>
        <v>5</v>
      </c>
    </row>
    <row r="1879" spans="1:7" hidden="1" x14ac:dyDescent="0.25">
      <c r="A1879">
        <v>964</v>
      </c>
      <c r="B1879" t="s">
        <v>1957</v>
      </c>
      <c r="C1879" s="93">
        <f>School_Listing[[#This Row],[System Code]]</f>
        <v>964</v>
      </c>
      <c r="D1879">
        <v>15</v>
      </c>
      <c r="E1879" s="93" t="str">
        <f>School_Listing[[#This Row],[System Code]]&amp;School_Listing[[#This Row],[School Code]]</f>
        <v>96415</v>
      </c>
      <c r="F1879" t="s">
        <v>2198</v>
      </c>
      <c r="G1879" s="93">
        <f>School_Listing[[#This Row],[School Code]]</f>
        <v>15</v>
      </c>
    </row>
    <row r="1880" spans="1:7" hidden="1" x14ac:dyDescent="0.25">
      <c r="A1880">
        <v>964</v>
      </c>
      <c r="B1880" t="s">
        <v>1957</v>
      </c>
      <c r="C1880" s="93">
        <f>School_Listing[[#This Row],[System Code]]</f>
        <v>964</v>
      </c>
      <c r="D1880">
        <v>10</v>
      </c>
      <c r="E1880" s="93" t="str">
        <f>School_Listing[[#This Row],[System Code]]&amp;School_Listing[[#This Row],[School Code]]</f>
        <v>96410</v>
      </c>
      <c r="F1880" t="s">
        <v>2199</v>
      </c>
      <c r="G1880" s="93">
        <f>School_Listing[[#This Row],[School Code]]</f>
        <v>10</v>
      </c>
    </row>
    <row r="1881" spans="1:7" hidden="1" x14ac:dyDescent="0.25">
      <c r="A1881">
        <v>970</v>
      </c>
      <c r="B1881" t="s">
        <v>1958</v>
      </c>
      <c r="C1881" s="93">
        <f>School_Listing[[#This Row],[System Code]]</f>
        <v>970</v>
      </c>
      <c r="D1881">
        <v>140</v>
      </c>
      <c r="E1881" s="93" t="str">
        <f>School_Listing[[#This Row],[System Code]]&amp;School_Listing[[#This Row],[School Code]]</f>
        <v>970140</v>
      </c>
      <c r="F1881" t="s">
        <v>2200</v>
      </c>
      <c r="G1881" s="93">
        <f>School_Listing[[#This Row],[School Code]]</f>
        <v>140</v>
      </c>
    </row>
    <row r="1882" spans="1:7" hidden="1" x14ac:dyDescent="0.25">
      <c r="A1882">
        <v>970</v>
      </c>
      <c r="B1882" t="s">
        <v>1958</v>
      </c>
      <c r="C1882" s="93">
        <f>School_Listing[[#This Row],[System Code]]</f>
        <v>970</v>
      </c>
      <c r="D1882">
        <v>45</v>
      </c>
      <c r="E1882" s="93" t="str">
        <f>School_Listing[[#This Row],[System Code]]&amp;School_Listing[[#This Row],[School Code]]</f>
        <v>97045</v>
      </c>
      <c r="F1882" t="s">
        <v>2201</v>
      </c>
      <c r="G1882" s="93">
        <f>School_Listing[[#This Row],[School Code]]</f>
        <v>45</v>
      </c>
    </row>
    <row r="1883" spans="1:7" hidden="1" x14ac:dyDescent="0.25">
      <c r="A1883">
        <v>971</v>
      </c>
      <c r="B1883" t="s">
        <v>1959</v>
      </c>
      <c r="C1883" s="93">
        <f>School_Listing[[#This Row],[System Code]]</f>
        <v>971</v>
      </c>
      <c r="D1883">
        <v>95</v>
      </c>
      <c r="E1883" s="93" t="str">
        <f>School_Listing[[#This Row],[System Code]]&amp;School_Listing[[#This Row],[School Code]]</f>
        <v>97195</v>
      </c>
      <c r="F1883" t="s">
        <v>1901</v>
      </c>
      <c r="G1883" s="93">
        <f>School_Listing[[#This Row],[School Code]]</f>
        <v>95</v>
      </c>
    </row>
    <row r="1884" spans="1:7" hidden="1" x14ac:dyDescent="0.25">
      <c r="A1884">
        <v>972</v>
      </c>
      <c r="B1884" t="s">
        <v>1960</v>
      </c>
      <c r="C1884" s="93">
        <f>School_Listing[[#This Row],[System Code]]</f>
        <v>972</v>
      </c>
      <c r="D1884">
        <v>10</v>
      </c>
      <c r="E1884" s="93" t="str">
        <f>School_Listing[[#This Row],[System Code]]&amp;School_Listing[[#This Row],[School Code]]</f>
        <v>97210</v>
      </c>
      <c r="F1884" t="s">
        <v>2202</v>
      </c>
      <c r="G1884" s="93">
        <f>School_Listing[[#This Row],[School Code]]</f>
        <v>10</v>
      </c>
    </row>
    <row r="1885" spans="1:7" x14ac:dyDescent="0.25">
      <c r="A1885">
        <v>985</v>
      </c>
      <c r="B1885" t="s">
        <v>1961</v>
      </c>
      <c r="C1885" s="93">
        <f>School_Listing[[#This Row],[System Code]]</f>
        <v>985</v>
      </c>
      <c r="D1885">
        <v>8005</v>
      </c>
      <c r="E1885" s="93" t="str">
        <f>School_Listing[[#This Row],[System Code]]&amp;School_Listing[[#This Row],[School Code]]</f>
        <v>9858005</v>
      </c>
      <c r="F1885" t="s">
        <v>2203</v>
      </c>
      <c r="G1885" s="93">
        <f>School_Listing[[#This Row],[School Code]]</f>
        <v>8005</v>
      </c>
    </row>
    <row r="1886" spans="1:7" x14ac:dyDescent="0.25">
      <c r="A1886">
        <v>985</v>
      </c>
      <c r="B1886" t="s">
        <v>1961</v>
      </c>
      <c r="C1886" s="93">
        <f>School_Listing[[#This Row],[System Code]]</f>
        <v>985</v>
      </c>
      <c r="D1886">
        <v>8010</v>
      </c>
      <c r="E1886" s="93" t="str">
        <f>School_Listing[[#This Row],[System Code]]&amp;School_Listing[[#This Row],[School Code]]</f>
        <v>9858010</v>
      </c>
      <c r="F1886" t="s">
        <v>2204</v>
      </c>
      <c r="G1886" s="93">
        <f>School_Listing[[#This Row],[School Code]]</f>
        <v>8010</v>
      </c>
    </row>
    <row r="1887" spans="1:7" x14ac:dyDescent="0.25">
      <c r="A1887">
        <v>985</v>
      </c>
      <c r="B1887" t="s">
        <v>1961</v>
      </c>
      <c r="C1887" s="93">
        <f>School_Listing[[#This Row],[System Code]]</f>
        <v>985</v>
      </c>
      <c r="D1887">
        <v>8055</v>
      </c>
      <c r="E1887" s="93" t="str">
        <f>School_Listing[[#This Row],[System Code]]&amp;School_Listing[[#This Row],[School Code]]</f>
        <v>9858055</v>
      </c>
      <c r="F1887" t="s">
        <v>2205</v>
      </c>
      <c r="G1887" s="93">
        <f>School_Listing[[#This Row],[School Code]]</f>
        <v>8055</v>
      </c>
    </row>
    <row r="1888" spans="1:7" x14ac:dyDescent="0.25">
      <c r="A1888">
        <v>985</v>
      </c>
      <c r="B1888" t="s">
        <v>1961</v>
      </c>
      <c r="C1888" s="93">
        <f>School_Listing[[#This Row],[System Code]]</f>
        <v>985</v>
      </c>
      <c r="D1888">
        <v>8140</v>
      </c>
      <c r="E1888" s="93" t="str">
        <f>School_Listing[[#This Row],[System Code]]&amp;School_Listing[[#This Row],[School Code]]</f>
        <v>9858140</v>
      </c>
      <c r="F1888" t="s">
        <v>2206</v>
      </c>
      <c r="G1888" s="93">
        <f>School_Listing[[#This Row],[School Code]]</f>
        <v>8140</v>
      </c>
    </row>
    <row r="1889" spans="1:7" x14ac:dyDescent="0.25">
      <c r="A1889">
        <v>985</v>
      </c>
      <c r="B1889" t="s">
        <v>1961</v>
      </c>
      <c r="C1889" s="93">
        <f>School_Listing[[#This Row],[System Code]]</f>
        <v>985</v>
      </c>
      <c r="D1889">
        <v>8015</v>
      </c>
      <c r="E1889" s="93" t="str">
        <f>School_Listing[[#This Row],[System Code]]&amp;School_Listing[[#This Row],[School Code]]</f>
        <v>9858015</v>
      </c>
      <c r="F1889" t="s">
        <v>2207</v>
      </c>
      <c r="G1889" s="93">
        <f>School_Listing[[#This Row],[School Code]]</f>
        <v>8015</v>
      </c>
    </row>
    <row r="1890" spans="1:7" x14ac:dyDescent="0.25">
      <c r="A1890">
        <v>985</v>
      </c>
      <c r="B1890" t="s">
        <v>1961</v>
      </c>
      <c r="C1890" s="93">
        <f>School_Listing[[#This Row],[System Code]]</f>
        <v>985</v>
      </c>
      <c r="D1890">
        <v>8050</v>
      </c>
      <c r="E1890" s="93" t="str">
        <f>School_Listing[[#This Row],[System Code]]&amp;School_Listing[[#This Row],[School Code]]</f>
        <v>9858050</v>
      </c>
      <c r="F1890" t="s">
        <v>2208</v>
      </c>
      <c r="G1890" s="93">
        <f>School_Listing[[#This Row],[School Code]]</f>
        <v>8050</v>
      </c>
    </row>
    <row r="1891" spans="1:7" x14ac:dyDescent="0.25">
      <c r="A1891">
        <v>985</v>
      </c>
      <c r="B1891" t="s">
        <v>1961</v>
      </c>
      <c r="C1891" s="93">
        <f>School_Listing[[#This Row],[System Code]]</f>
        <v>985</v>
      </c>
      <c r="D1891">
        <v>8025</v>
      </c>
      <c r="E1891" s="93" t="str">
        <f>School_Listing[[#This Row],[System Code]]&amp;School_Listing[[#This Row],[School Code]]</f>
        <v>9858025</v>
      </c>
      <c r="F1891" t="s">
        <v>2209</v>
      </c>
      <c r="G1891" s="93">
        <f>School_Listing[[#This Row],[School Code]]</f>
        <v>8025</v>
      </c>
    </row>
    <row r="1892" spans="1:7" x14ac:dyDescent="0.25">
      <c r="A1892">
        <v>985</v>
      </c>
      <c r="B1892" t="s">
        <v>1961</v>
      </c>
      <c r="C1892" s="93">
        <f>School_Listing[[#This Row],[System Code]]</f>
        <v>985</v>
      </c>
      <c r="D1892">
        <v>8135</v>
      </c>
      <c r="E1892" s="93" t="str">
        <f>School_Listing[[#This Row],[System Code]]&amp;School_Listing[[#This Row],[School Code]]</f>
        <v>9858135</v>
      </c>
      <c r="F1892" t="s">
        <v>2210</v>
      </c>
      <c r="G1892" s="93">
        <f>School_Listing[[#This Row],[School Code]]</f>
        <v>8135</v>
      </c>
    </row>
    <row r="1893" spans="1:7" x14ac:dyDescent="0.25">
      <c r="A1893">
        <v>985</v>
      </c>
      <c r="B1893" t="s">
        <v>1961</v>
      </c>
      <c r="C1893" s="93">
        <f>School_Listing[[#This Row],[System Code]]</f>
        <v>985</v>
      </c>
      <c r="D1893">
        <v>8065</v>
      </c>
      <c r="E1893" s="93" t="str">
        <f>School_Listing[[#This Row],[System Code]]&amp;School_Listing[[#This Row],[School Code]]</f>
        <v>9858065</v>
      </c>
      <c r="F1893" t="s">
        <v>2211</v>
      </c>
      <c r="G1893" s="93">
        <f>School_Listing[[#This Row],[School Code]]</f>
        <v>8065</v>
      </c>
    </row>
    <row r="1894" spans="1:7" x14ac:dyDescent="0.25">
      <c r="A1894">
        <v>985</v>
      </c>
      <c r="B1894" t="s">
        <v>1961</v>
      </c>
      <c r="C1894" s="93">
        <f>School_Listing[[#This Row],[System Code]]</f>
        <v>985</v>
      </c>
      <c r="D1894">
        <v>8125</v>
      </c>
      <c r="E1894" s="93" t="str">
        <f>School_Listing[[#This Row],[System Code]]&amp;School_Listing[[#This Row],[School Code]]</f>
        <v>9858125</v>
      </c>
      <c r="F1894" t="s">
        <v>2212</v>
      </c>
      <c r="G1894" s="93">
        <f>School_Listing[[#This Row],[School Code]]</f>
        <v>8125</v>
      </c>
    </row>
    <row r="1895" spans="1:7" x14ac:dyDescent="0.25">
      <c r="A1895">
        <v>985</v>
      </c>
      <c r="B1895" t="s">
        <v>1961</v>
      </c>
      <c r="C1895" s="93">
        <f>School_Listing[[#This Row],[System Code]]</f>
        <v>985</v>
      </c>
      <c r="D1895">
        <v>8120</v>
      </c>
      <c r="E1895" s="93" t="str">
        <f>School_Listing[[#This Row],[System Code]]&amp;School_Listing[[#This Row],[School Code]]</f>
        <v>9858120</v>
      </c>
      <c r="F1895" t="s">
        <v>2213</v>
      </c>
      <c r="G1895" s="93">
        <f>School_Listing[[#This Row],[School Code]]</f>
        <v>8120</v>
      </c>
    </row>
    <row r="1896" spans="1:7" x14ac:dyDescent="0.25">
      <c r="A1896">
        <v>985</v>
      </c>
      <c r="B1896" t="s">
        <v>1961</v>
      </c>
      <c r="C1896" s="93">
        <f>School_Listing[[#This Row],[System Code]]</f>
        <v>985</v>
      </c>
      <c r="D1896">
        <v>8130</v>
      </c>
      <c r="E1896" s="93" t="str">
        <f>School_Listing[[#This Row],[System Code]]&amp;School_Listing[[#This Row],[School Code]]</f>
        <v>9858130</v>
      </c>
      <c r="F1896" t="s">
        <v>2214</v>
      </c>
      <c r="G1896" s="93">
        <f>School_Listing[[#This Row],[School Code]]</f>
        <v>8130</v>
      </c>
    </row>
    <row r="1897" spans="1:7" x14ac:dyDescent="0.25">
      <c r="A1897">
        <v>985</v>
      </c>
      <c r="B1897" t="s">
        <v>1961</v>
      </c>
      <c r="C1897" s="93">
        <f>School_Listing[[#This Row],[System Code]]</f>
        <v>985</v>
      </c>
      <c r="D1897">
        <v>8090</v>
      </c>
      <c r="E1897" s="93" t="str">
        <f>School_Listing[[#This Row],[System Code]]&amp;School_Listing[[#This Row],[School Code]]</f>
        <v>9858090</v>
      </c>
      <c r="F1897" t="s">
        <v>2215</v>
      </c>
      <c r="G1897" s="93">
        <f>School_Listing[[#This Row],[School Code]]</f>
        <v>8090</v>
      </c>
    </row>
    <row r="1898" spans="1:7" x14ac:dyDescent="0.25">
      <c r="A1898">
        <v>985</v>
      </c>
      <c r="B1898" t="s">
        <v>1961</v>
      </c>
      <c r="C1898" s="93">
        <f>School_Listing[[#This Row],[System Code]]</f>
        <v>985</v>
      </c>
      <c r="D1898">
        <v>8060</v>
      </c>
      <c r="E1898" s="93" t="str">
        <f>School_Listing[[#This Row],[System Code]]&amp;School_Listing[[#This Row],[School Code]]</f>
        <v>9858060</v>
      </c>
      <c r="F1898" t="s">
        <v>2216</v>
      </c>
      <c r="G1898" s="93">
        <f>School_Listing[[#This Row],[School Code]]</f>
        <v>8060</v>
      </c>
    </row>
    <row r="1899" spans="1:7" x14ac:dyDescent="0.25">
      <c r="A1899">
        <v>985</v>
      </c>
      <c r="B1899" t="s">
        <v>1961</v>
      </c>
      <c r="C1899" s="93">
        <f>School_Listing[[#This Row],[System Code]]</f>
        <v>985</v>
      </c>
      <c r="D1899">
        <v>10</v>
      </c>
      <c r="E1899" s="93" t="str">
        <f>School_Listing[[#This Row],[System Code]]&amp;School_Listing[[#This Row],[School Code]]</f>
        <v>98510</v>
      </c>
      <c r="F1899" t="s">
        <v>2217</v>
      </c>
      <c r="G1899" s="93">
        <f>School_Listing[[#This Row],[School Code]]</f>
        <v>10</v>
      </c>
    </row>
    <row r="1900" spans="1:7" x14ac:dyDescent="0.25">
      <c r="A1900">
        <v>985</v>
      </c>
      <c r="B1900" t="s">
        <v>1961</v>
      </c>
      <c r="C1900" s="93">
        <f>School_Listing[[#This Row],[System Code]]</f>
        <v>985</v>
      </c>
      <c r="D1900">
        <v>8105</v>
      </c>
      <c r="E1900" s="93" t="str">
        <f>School_Listing[[#This Row],[System Code]]&amp;School_Listing[[#This Row],[School Code]]</f>
        <v>9858105</v>
      </c>
      <c r="F1900" t="s">
        <v>2218</v>
      </c>
      <c r="G1900" s="93">
        <f>School_Listing[[#This Row],[School Code]]</f>
        <v>8105</v>
      </c>
    </row>
    <row r="1901" spans="1:7" hidden="1" x14ac:dyDescent="0.25">
      <c r="A1901">
        <v>987</v>
      </c>
      <c r="B1901" t="s">
        <v>1962</v>
      </c>
      <c r="C1901" s="93">
        <f>School_Listing[[#This Row],[System Code]]</f>
        <v>987</v>
      </c>
      <c r="D1901">
        <v>8005</v>
      </c>
      <c r="E1901" s="93" t="str">
        <f>School_Listing[[#This Row],[System Code]]&amp;School_Listing[[#This Row],[School Code]]</f>
        <v>9878005</v>
      </c>
      <c r="F1901" t="s">
        <v>1902</v>
      </c>
      <c r="G1901" s="93">
        <f>School_Listing[[#This Row],[School Code]]</f>
        <v>8005</v>
      </c>
    </row>
    <row r="1902" spans="1:7" hidden="1" x14ac:dyDescent="0.25">
      <c r="A1902">
        <v>987</v>
      </c>
      <c r="B1902" t="s">
        <v>1962</v>
      </c>
      <c r="C1902" s="93">
        <f>School_Listing[[#This Row],[System Code]]</f>
        <v>987</v>
      </c>
      <c r="D1902">
        <v>8115</v>
      </c>
      <c r="E1902" s="93" t="str">
        <f>School_Listing[[#This Row],[System Code]]&amp;School_Listing[[#This Row],[School Code]]</f>
        <v>9878115</v>
      </c>
      <c r="F1902" t="s">
        <v>2219</v>
      </c>
      <c r="G1902" s="93">
        <f>School_Listing[[#This Row],[School Code]]</f>
        <v>8115</v>
      </c>
    </row>
    <row r="1903" spans="1:7" hidden="1" x14ac:dyDescent="0.25">
      <c r="A1903">
        <v>987</v>
      </c>
      <c r="B1903" t="s">
        <v>1962</v>
      </c>
      <c r="C1903" s="93">
        <f>School_Listing[[#This Row],[System Code]]</f>
        <v>987</v>
      </c>
      <c r="D1903">
        <v>8035</v>
      </c>
      <c r="E1903" s="93" t="str">
        <f>School_Listing[[#This Row],[System Code]]&amp;School_Listing[[#This Row],[School Code]]</f>
        <v>9878035</v>
      </c>
      <c r="F1903" t="s">
        <v>2220</v>
      </c>
      <c r="G1903" s="93">
        <f>School_Listing[[#This Row],[School Code]]</f>
        <v>8035</v>
      </c>
    </row>
    <row r="1904" spans="1:7" hidden="1" x14ac:dyDescent="0.25">
      <c r="A1904">
        <v>987</v>
      </c>
      <c r="B1904" t="s">
        <v>1962</v>
      </c>
      <c r="C1904" s="93">
        <f>School_Listing[[#This Row],[System Code]]</f>
        <v>987</v>
      </c>
      <c r="D1904">
        <v>8015</v>
      </c>
      <c r="E1904" s="93" t="str">
        <f>School_Listing[[#This Row],[System Code]]&amp;School_Listing[[#This Row],[School Code]]</f>
        <v>9878015</v>
      </c>
      <c r="F1904" t="s">
        <v>2221</v>
      </c>
      <c r="G1904" s="93">
        <f>School_Listing[[#This Row],[School Code]]</f>
        <v>8015</v>
      </c>
    </row>
    <row r="1905" spans="1:7" hidden="1" x14ac:dyDescent="0.25">
      <c r="A1905">
        <v>987</v>
      </c>
      <c r="B1905" t="s">
        <v>1962</v>
      </c>
      <c r="C1905" s="93">
        <f>School_Listing[[#This Row],[System Code]]</f>
        <v>987</v>
      </c>
      <c r="D1905">
        <v>8020</v>
      </c>
      <c r="E1905" s="93" t="str">
        <f>School_Listing[[#This Row],[System Code]]&amp;School_Listing[[#This Row],[School Code]]</f>
        <v>9878020</v>
      </c>
      <c r="F1905" t="s">
        <v>2222</v>
      </c>
      <c r="G1905" s="93">
        <f>School_Listing[[#This Row],[School Code]]</f>
        <v>8020</v>
      </c>
    </row>
    <row r="1906" spans="1:7" hidden="1" x14ac:dyDescent="0.25">
      <c r="A1906">
        <v>987</v>
      </c>
      <c r="B1906" t="s">
        <v>1962</v>
      </c>
      <c r="C1906" s="93">
        <f>School_Listing[[#This Row],[System Code]]</f>
        <v>987</v>
      </c>
      <c r="D1906">
        <v>8070</v>
      </c>
      <c r="E1906" s="93" t="str">
        <f>School_Listing[[#This Row],[System Code]]&amp;School_Listing[[#This Row],[School Code]]</f>
        <v>9878070</v>
      </c>
      <c r="F1906" t="s">
        <v>2223</v>
      </c>
      <c r="G1906" s="93">
        <f>School_Listing[[#This Row],[School Code]]</f>
        <v>8070</v>
      </c>
    </row>
    <row r="1907" spans="1:7" hidden="1" x14ac:dyDescent="0.25">
      <c r="A1907">
        <v>987</v>
      </c>
      <c r="B1907" t="s">
        <v>1962</v>
      </c>
      <c r="C1907" s="93">
        <f>School_Listing[[#This Row],[System Code]]</f>
        <v>987</v>
      </c>
      <c r="D1907">
        <v>8095</v>
      </c>
      <c r="E1907" s="93" t="str">
        <f>School_Listing[[#This Row],[System Code]]&amp;School_Listing[[#This Row],[School Code]]</f>
        <v>9878095</v>
      </c>
      <c r="F1907" t="s">
        <v>2224</v>
      </c>
      <c r="G1907" s="93">
        <f>School_Listing[[#This Row],[School Code]]</f>
        <v>8095</v>
      </c>
    </row>
    <row r="1908" spans="1:7" hidden="1" x14ac:dyDescent="0.25">
      <c r="A1908">
        <v>987</v>
      </c>
      <c r="B1908" t="s">
        <v>1962</v>
      </c>
      <c r="C1908" s="93">
        <f>School_Listing[[#This Row],[System Code]]</f>
        <v>987</v>
      </c>
      <c r="D1908">
        <v>8030</v>
      </c>
      <c r="E1908" s="93" t="str">
        <f>School_Listing[[#This Row],[System Code]]&amp;School_Listing[[#This Row],[School Code]]</f>
        <v>9878030</v>
      </c>
      <c r="F1908" t="s">
        <v>2225</v>
      </c>
      <c r="G1908" s="93">
        <f>School_Listing[[#This Row],[School Code]]</f>
        <v>8030</v>
      </c>
    </row>
    <row r="1909" spans="1:7" hidden="1" x14ac:dyDescent="0.25">
      <c r="A1909">
        <v>987</v>
      </c>
      <c r="B1909" t="s">
        <v>1962</v>
      </c>
      <c r="C1909" s="93">
        <f>School_Listing[[#This Row],[System Code]]</f>
        <v>987</v>
      </c>
      <c r="D1909">
        <v>8045</v>
      </c>
      <c r="E1909" s="93" t="str">
        <f>School_Listing[[#This Row],[System Code]]&amp;School_Listing[[#This Row],[School Code]]</f>
        <v>9878045</v>
      </c>
      <c r="F1909" t="s">
        <v>2226</v>
      </c>
      <c r="G1909" s="93">
        <f>School_Listing[[#This Row],[School Code]]</f>
        <v>8045</v>
      </c>
    </row>
  </sheetData>
  <autoFilter ref="O1:P151" xr:uid="{00000000-0001-0000-0900-000000000000}"/>
  <pageMargins left="0.7" right="0.7" top="0.75" bottom="0.75" header="0.3" footer="0.3"/>
  <pageSetup orientation="portrait" horizontalDpi="4294967293" verticalDpi="4294967293"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5:K51"/>
  <sheetViews>
    <sheetView view="pageLayout" zoomScale="115" zoomScaleNormal="100" zoomScalePageLayoutView="115" workbookViewId="0">
      <selection activeCell="H52" sqref="H52"/>
    </sheetView>
  </sheetViews>
  <sheetFormatPr defaultRowHeight="15" x14ac:dyDescent="0.25"/>
  <cols>
    <col min="2" max="2" width="9.140625" customWidth="1"/>
    <col min="6" max="6" width="4.28515625" customWidth="1"/>
    <col min="8" max="8" width="11.5703125" bestFit="1" customWidth="1"/>
  </cols>
  <sheetData>
    <row r="5" spans="1:11" ht="15" customHeight="1" x14ac:dyDescent="0.25">
      <c r="A5" s="125" t="s">
        <v>1903</v>
      </c>
      <c r="B5" s="125"/>
      <c r="C5" s="125"/>
      <c r="D5" s="125"/>
      <c r="E5" s="125"/>
      <c r="F5" s="125"/>
      <c r="G5" s="125"/>
      <c r="H5" s="125"/>
      <c r="I5" s="125"/>
      <c r="J5" s="125"/>
      <c r="K5" s="125"/>
    </row>
    <row r="6" spans="1:11" ht="15" customHeight="1" x14ac:dyDescent="0.25">
      <c r="A6" s="125"/>
      <c r="B6" s="125"/>
      <c r="C6" s="125"/>
      <c r="D6" s="125"/>
      <c r="E6" s="125"/>
      <c r="F6" s="125"/>
      <c r="G6" s="125"/>
      <c r="H6" s="125"/>
      <c r="I6" s="125"/>
      <c r="J6" s="125"/>
      <c r="K6" s="125"/>
    </row>
    <row r="7" spans="1:11" ht="15" customHeight="1" x14ac:dyDescent="0.25">
      <c r="A7" s="173"/>
      <c r="B7" s="173"/>
      <c r="C7" s="173"/>
      <c r="D7" s="173"/>
      <c r="E7" s="173"/>
      <c r="F7" s="173"/>
      <c r="G7" s="173"/>
      <c r="H7" s="173"/>
      <c r="I7" s="173"/>
      <c r="J7" s="173"/>
      <c r="K7" s="173"/>
    </row>
    <row r="8" spans="1:11" x14ac:dyDescent="0.25">
      <c r="A8" s="174" t="s">
        <v>1904</v>
      </c>
      <c r="B8" s="174"/>
      <c r="C8" s="174"/>
      <c r="D8" s="174"/>
      <c r="E8" s="174"/>
      <c r="F8" s="174"/>
      <c r="G8" s="174"/>
      <c r="H8" s="174"/>
      <c r="I8" s="174"/>
      <c r="J8" s="174"/>
      <c r="K8" s="174"/>
    </row>
    <row r="9" spans="1:11" x14ac:dyDescent="0.25">
      <c r="A9" s="174"/>
      <c r="B9" s="174"/>
      <c r="C9" s="174"/>
      <c r="D9" s="174"/>
      <c r="E9" s="174"/>
      <c r="F9" s="174"/>
      <c r="G9" s="174"/>
      <c r="H9" s="174"/>
      <c r="I9" s="174"/>
      <c r="J9" s="174"/>
      <c r="K9" s="174"/>
    </row>
    <row r="10" spans="1:11" x14ac:dyDescent="0.25">
      <c r="A10" s="174"/>
      <c r="B10" s="174"/>
      <c r="C10" s="174"/>
      <c r="D10" s="174"/>
      <c r="E10" s="174"/>
      <c r="F10" s="174"/>
      <c r="G10" s="174"/>
      <c r="H10" s="174"/>
      <c r="I10" s="174"/>
      <c r="J10" s="174"/>
      <c r="K10" s="174"/>
    </row>
    <row r="11" spans="1:11" x14ac:dyDescent="0.25">
      <c r="A11" s="174"/>
      <c r="B11" s="174"/>
      <c r="C11" s="174"/>
      <c r="D11" s="174"/>
      <c r="E11" s="174"/>
      <c r="F11" s="174"/>
      <c r="G11" s="174"/>
      <c r="H11" s="174"/>
      <c r="I11" s="174"/>
      <c r="J11" s="174"/>
      <c r="K11" s="174"/>
    </row>
    <row r="12" spans="1:11" ht="15.75" thickBot="1" x14ac:dyDescent="0.3">
      <c r="A12" s="175" t="s">
        <v>102</v>
      </c>
      <c r="B12" s="175"/>
      <c r="C12" s="175"/>
      <c r="D12" s="175"/>
      <c r="E12" s="175"/>
      <c r="F12" s="26"/>
      <c r="G12" s="175" t="s">
        <v>103</v>
      </c>
      <c r="H12" s="175"/>
      <c r="I12" s="175"/>
      <c r="J12" s="175"/>
      <c r="K12" s="175"/>
    </row>
    <row r="13" spans="1:11" ht="18.75" customHeight="1" thickTop="1" x14ac:dyDescent="0.25">
      <c r="A13" s="42" t="s">
        <v>104</v>
      </c>
      <c r="B13" s="176" t="s">
        <v>1905</v>
      </c>
      <c r="C13" s="176"/>
      <c r="D13" s="176"/>
      <c r="E13" s="176"/>
      <c r="F13" s="43"/>
      <c r="G13" s="44" t="s">
        <v>105</v>
      </c>
      <c r="H13" s="45" t="s">
        <v>1906</v>
      </c>
      <c r="I13" s="177" t="s">
        <v>1907</v>
      </c>
      <c r="J13" s="177"/>
      <c r="K13" s="22" t="str">
        <f xml:space="preserve"> B31 &amp; "/" &amp; B32</f>
        <v>120/80</v>
      </c>
    </row>
    <row r="14" spans="1:11" ht="15" customHeight="1" x14ac:dyDescent="0.25">
      <c r="A14" s="27" t="s">
        <v>107</v>
      </c>
      <c r="B14" s="178" t="s">
        <v>1908</v>
      </c>
      <c r="C14" s="178"/>
      <c r="D14" s="178"/>
      <c r="E14" s="178"/>
      <c r="F14" s="26"/>
      <c r="G14" s="41" t="s">
        <v>11</v>
      </c>
      <c r="H14" s="26" t="s">
        <v>1909</v>
      </c>
      <c r="I14" s="179" t="s">
        <v>1910</v>
      </c>
      <c r="J14" s="179"/>
      <c r="K14" s="22">
        <v>24.5</v>
      </c>
    </row>
    <row r="15" spans="1:11" x14ac:dyDescent="0.25">
      <c r="A15" s="41" t="s">
        <v>108</v>
      </c>
      <c r="B15" s="26" t="s">
        <v>56</v>
      </c>
      <c r="C15" s="31"/>
      <c r="D15" s="31"/>
      <c r="E15" s="31"/>
      <c r="F15" s="26"/>
      <c r="G15" s="27" t="s">
        <v>109</v>
      </c>
      <c r="H15" s="26" t="s">
        <v>1911</v>
      </c>
    </row>
    <row r="16" spans="1:11" x14ac:dyDescent="0.25">
      <c r="A16" s="28" t="s">
        <v>110</v>
      </c>
      <c r="B16" s="180">
        <v>960223665</v>
      </c>
      <c r="C16" s="180"/>
      <c r="F16" s="26"/>
      <c r="G16" s="41" t="s">
        <v>111</v>
      </c>
      <c r="H16" s="26" t="s">
        <v>1912</v>
      </c>
      <c r="I16" s="26"/>
    </row>
    <row r="17" spans="1:11" x14ac:dyDescent="0.25">
      <c r="A17" s="41" t="s">
        <v>112</v>
      </c>
      <c r="B17" s="178" t="s">
        <v>1913</v>
      </c>
      <c r="C17" s="178"/>
      <c r="D17" s="178"/>
      <c r="E17" s="178"/>
      <c r="F17" s="26"/>
      <c r="G17" s="35" t="s">
        <v>4</v>
      </c>
      <c r="H17" s="181" t="s">
        <v>1914</v>
      </c>
      <c r="I17" s="181"/>
    </row>
    <row r="18" spans="1:11" x14ac:dyDescent="0.25">
      <c r="A18" s="26"/>
      <c r="B18" s="178"/>
      <c r="C18" s="178"/>
      <c r="D18" s="178"/>
      <c r="E18" s="178"/>
      <c r="F18" s="26"/>
    </row>
    <row r="19" spans="1:11" x14ac:dyDescent="0.25">
      <c r="A19" s="21"/>
      <c r="B19" s="178"/>
      <c r="C19" s="178"/>
      <c r="D19" s="178"/>
      <c r="E19" s="178"/>
      <c r="F19" s="21"/>
    </row>
    <row r="20" spans="1:11" x14ac:dyDescent="0.25">
      <c r="A20" s="172" t="s">
        <v>1915</v>
      </c>
      <c r="B20" s="172"/>
      <c r="C20" s="172"/>
      <c r="D20" s="172"/>
      <c r="E20" s="172"/>
      <c r="G20" s="172" t="s">
        <v>1916</v>
      </c>
      <c r="H20" s="172"/>
      <c r="I20" s="172"/>
      <c r="J20" s="172"/>
      <c r="K20" s="172"/>
    </row>
    <row r="21" spans="1:11" ht="15" customHeight="1" x14ac:dyDescent="0.25">
      <c r="A21" s="182" t="s">
        <v>1917</v>
      </c>
      <c r="B21" s="182"/>
      <c r="C21" s="182"/>
      <c r="D21" s="182"/>
      <c r="E21" s="182"/>
      <c r="G21" s="182" t="s">
        <v>1918</v>
      </c>
      <c r="H21" s="182"/>
      <c r="I21" s="182"/>
      <c r="J21" s="182"/>
      <c r="K21" s="182"/>
    </row>
    <row r="22" spans="1:11" x14ac:dyDescent="0.25">
      <c r="A22" s="183"/>
      <c r="B22" s="183"/>
      <c r="C22" s="183"/>
      <c r="D22" s="183"/>
      <c r="E22" s="183"/>
      <c r="G22" s="183"/>
      <c r="H22" s="183"/>
      <c r="I22" s="183"/>
      <c r="J22" s="183"/>
      <c r="K22" s="183"/>
    </row>
    <row r="23" spans="1:11" x14ac:dyDescent="0.25">
      <c r="A23" s="183"/>
      <c r="B23" s="183"/>
      <c r="C23" s="183"/>
      <c r="D23" s="183"/>
      <c r="E23" s="183"/>
      <c r="G23" s="183"/>
      <c r="H23" s="183"/>
      <c r="I23" s="183"/>
      <c r="J23" s="183"/>
      <c r="K23" s="183"/>
    </row>
    <row r="24" spans="1:11" x14ac:dyDescent="0.25">
      <c r="A24" s="183"/>
      <c r="B24" s="183"/>
      <c r="C24" s="183"/>
      <c r="D24" s="183"/>
      <c r="E24" s="183"/>
      <c r="G24" s="183"/>
      <c r="H24" s="183"/>
      <c r="I24" s="183"/>
      <c r="J24" s="183"/>
      <c r="K24" s="183"/>
    </row>
    <row r="25" spans="1:11" x14ac:dyDescent="0.25">
      <c r="A25" s="183"/>
      <c r="B25" s="183"/>
      <c r="C25" s="183"/>
      <c r="D25" s="183"/>
      <c r="E25" s="183"/>
      <c r="G25" s="183"/>
      <c r="H25" s="183"/>
      <c r="I25" s="183"/>
      <c r="J25" s="183"/>
      <c r="K25" s="183"/>
    </row>
    <row r="26" spans="1:11" x14ac:dyDescent="0.25">
      <c r="A26" s="184"/>
      <c r="B26" s="184"/>
      <c r="C26" s="184"/>
      <c r="D26" s="184"/>
      <c r="E26" s="184"/>
      <c r="G26" s="184"/>
      <c r="H26" s="184"/>
      <c r="I26" s="184"/>
      <c r="J26" s="184"/>
      <c r="K26" s="184"/>
    </row>
    <row r="27" spans="1:11" x14ac:dyDescent="0.25">
      <c r="A27" s="40"/>
      <c r="B27" s="40"/>
      <c r="C27" s="40"/>
      <c r="D27" s="40"/>
      <c r="E27" s="40"/>
      <c r="G27" s="40"/>
      <c r="H27" s="40"/>
      <c r="I27" s="40"/>
      <c r="J27" s="40"/>
      <c r="K27" s="40"/>
    </row>
    <row r="28" spans="1:11" ht="15.75" thickBot="1" x14ac:dyDescent="0.3">
      <c r="A28" s="175" t="s">
        <v>1919</v>
      </c>
      <c r="B28" s="175"/>
      <c r="C28" s="175"/>
      <c r="D28" s="175"/>
      <c r="E28" s="175"/>
      <c r="G28" s="175" t="s">
        <v>118</v>
      </c>
      <c r="H28" s="175"/>
      <c r="I28" s="175"/>
      <c r="J28" s="175"/>
      <c r="K28" s="175"/>
    </row>
    <row r="29" spans="1:11" ht="15.75" thickTop="1" x14ac:dyDescent="0.25">
      <c r="A29" s="185" t="str">
        <f>"Your Blood Pressure Reading is " &amp; B31 &amp; "/" &amp; B32 &amp; " mmHG"</f>
        <v>Your Blood Pressure Reading is 120/80 mmHG</v>
      </c>
      <c r="B29" s="185"/>
      <c r="C29" s="185"/>
      <c r="D29" s="185"/>
      <c r="E29" s="185"/>
      <c r="G29" s="185" t="str">
        <f>"Your BMI Reading is " &amp; K14 &amp; " kg/m2"</f>
        <v>Your BMI Reading is 24.5 kg/m2</v>
      </c>
      <c r="H29" s="185"/>
      <c r="I29" s="185"/>
      <c r="K29" s="28"/>
    </row>
    <row r="30" spans="1:11" x14ac:dyDescent="0.25">
      <c r="A30" s="185"/>
      <c r="B30" s="185"/>
      <c r="C30" s="185"/>
      <c r="D30" s="185"/>
      <c r="E30" s="185"/>
      <c r="G30" s="185"/>
      <c r="H30" s="185"/>
      <c r="I30" s="185"/>
    </row>
    <row r="31" spans="1:11" x14ac:dyDescent="0.25">
      <c r="A31" s="32" t="s">
        <v>119</v>
      </c>
      <c r="B31" s="33">
        <v>120</v>
      </c>
      <c r="C31" s="34" t="s">
        <v>120</v>
      </c>
      <c r="G31" s="183" t="str">
        <f>IF(K14="","No information available.","If the student's BMI does not fall between " &amp; TRIM(MID(SUBSTITUTE(G38," ",REPT(" ",LEN(G38))), (5-1)*LEN(G38)+1, LEN(G38))) &amp; " and " &amp; TRIM(MID(SUBSTITUTE(G38," ",REPT(" ",LEN(G38))), (8-1)*LEN(G38)+1, LEN(G38))) &amp; ", then it is recommended taht the student follows up with his/her pediatrician. The table below can be used to help categorize the student's weight.")</f>
        <v>If the student's BMI does not fall between 16.507 and 23.38657, then it is recommended taht the student follows up with his/her pediatrician. The table below can be used to help categorize the student's weight.</v>
      </c>
      <c r="H31" s="183"/>
      <c r="I31" s="183"/>
      <c r="J31" s="183"/>
      <c r="K31" s="183"/>
    </row>
    <row r="32" spans="1:11" x14ac:dyDescent="0.25">
      <c r="A32" s="32" t="s">
        <v>121</v>
      </c>
      <c r="B32" s="33">
        <v>80</v>
      </c>
      <c r="C32" s="34" t="s">
        <v>120</v>
      </c>
      <c r="G32" s="183"/>
      <c r="H32" s="183"/>
      <c r="I32" s="183"/>
      <c r="J32" s="183"/>
      <c r="K32" s="183"/>
    </row>
    <row r="33" spans="1:11" x14ac:dyDescent="0.25">
      <c r="A33" s="183" t="str">
        <f xml:space="preserve"> IF( OR(B31="",B32=""),"No information available.","If  the student's systolic BP is above " &amp; A45 &amp; " OR diasoltic BP is above " &amp; B45 &amp; ", then it is recommended that the student follows up with his/her pediatrician. The table below can be used to help categorize the student's BP.")</f>
        <v>If  the student's systolic BP is above 108 OR diasoltic BP is above 64, then it is recommended that the student follows up with his/her pediatrician. The table below can be used to help categorize the student's BP.</v>
      </c>
      <c r="B33" s="183"/>
      <c r="C33" s="183"/>
      <c r="D33" s="183"/>
      <c r="E33" s="183"/>
      <c r="G33" s="183"/>
      <c r="H33" s="183"/>
      <c r="I33" s="183"/>
      <c r="J33" s="183"/>
      <c r="K33" s="183"/>
    </row>
    <row r="34" spans="1:11" x14ac:dyDescent="0.25">
      <c r="A34" s="183"/>
      <c r="B34" s="183"/>
      <c r="C34" s="183"/>
      <c r="D34" s="183"/>
      <c r="E34" s="183"/>
      <c r="G34" s="183"/>
      <c r="H34" s="183"/>
      <c r="I34" s="183"/>
      <c r="J34" s="183"/>
      <c r="K34" s="183"/>
    </row>
    <row r="35" spans="1:11" x14ac:dyDescent="0.25">
      <c r="A35" s="183"/>
      <c r="B35" s="183"/>
      <c r="C35" s="183"/>
      <c r="D35" s="183"/>
      <c r="E35" s="183"/>
      <c r="G35" s="186" t="s">
        <v>1920</v>
      </c>
      <c r="H35" s="186"/>
      <c r="I35" s="186"/>
      <c r="J35" s="186"/>
      <c r="K35" s="186"/>
    </row>
    <row r="36" spans="1:11" x14ac:dyDescent="0.25">
      <c r="A36" s="183"/>
      <c r="B36" s="183"/>
      <c r="C36" s="183"/>
      <c r="D36" s="183"/>
      <c r="E36" s="183"/>
      <c r="G36" s="187" t="s">
        <v>1921</v>
      </c>
      <c r="H36" s="187"/>
      <c r="I36" s="187"/>
      <c r="J36" s="187"/>
      <c r="K36" s="187"/>
    </row>
    <row r="37" spans="1:11" x14ac:dyDescent="0.25">
      <c r="A37" s="188" t="s">
        <v>1922</v>
      </c>
      <c r="B37" s="189"/>
      <c r="C37" s="188" t="s">
        <v>1923</v>
      </c>
      <c r="D37" s="188"/>
      <c r="E37" s="188"/>
      <c r="G37" s="190" t="s">
        <v>1924</v>
      </c>
      <c r="H37" s="190"/>
      <c r="I37" s="190"/>
      <c r="J37" s="190"/>
      <c r="K37" s="190"/>
    </row>
    <row r="38" spans="1:11" x14ac:dyDescent="0.25">
      <c r="A38" s="30" t="s">
        <v>123</v>
      </c>
      <c r="B38" s="30" t="s">
        <v>124</v>
      </c>
      <c r="C38" s="194"/>
      <c r="D38" s="194"/>
      <c r="E38" s="194"/>
      <c r="G38" s="187" t="s">
        <v>1925</v>
      </c>
      <c r="H38" s="187"/>
      <c r="I38" s="187"/>
      <c r="J38" s="187"/>
      <c r="K38" s="187"/>
    </row>
    <row r="39" spans="1:11" x14ac:dyDescent="0.25">
      <c r="B39" s="25"/>
      <c r="C39" s="195"/>
      <c r="D39" s="194"/>
      <c r="E39" s="194"/>
      <c r="G39" s="196" t="s">
        <v>1926</v>
      </c>
      <c r="H39" s="196"/>
      <c r="I39" s="196"/>
      <c r="J39" s="196"/>
      <c r="K39" s="196"/>
    </row>
    <row r="40" spans="1:11" x14ac:dyDescent="0.25">
      <c r="A40" s="197"/>
      <c r="B40" s="198"/>
      <c r="C40" s="199" t="s">
        <v>125</v>
      </c>
      <c r="D40" s="199"/>
      <c r="E40" s="199"/>
      <c r="G40" s="187" t="s">
        <v>1927</v>
      </c>
      <c r="H40" s="187"/>
      <c r="I40" s="187"/>
      <c r="J40" s="187"/>
      <c r="K40" s="187"/>
    </row>
    <row r="41" spans="1:11" ht="15" customHeight="1" x14ac:dyDescent="0.25">
      <c r="A41" s="23">
        <v>125</v>
      </c>
      <c r="B41" s="24">
        <v>82</v>
      </c>
      <c r="G41" s="190" t="s">
        <v>1928</v>
      </c>
      <c r="H41" s="190"/>
      <c r="I41" s="190"/>
      <c r="J41" s="190"/>
      <c r="K41" s="190"/>
    </row>
    <row r="42" spans="1:11" ht="15" customHeight="1" x14ac:dyDescent="0.25">
      <c r="A42" s="200"/>
      <c r="B42" s="201"/>
      <c r="C42" s="202" t="s">
        <v>126</v>
      </c>
      <c r="D42" s="202"/>
      <c r="E42" s="202"/>
      <c r="G42" s="187" t="s">
        <v>1929</v>
      </c>
      <c r="H42" s="187"/>
      <c r="I42" s="187"/>
      <c r="J42" s="187"/>
      <c r="K42" s="187"/>
    </row>
    <row r="43" spans="1:11" x14ac:dyDescent="0.25">
      <c r="A43" s="23">
        <v>121</v>
      </c>
      <c r="B43" s="24">
        <v>78</v>
      </c>
      <c r="G43" s="203" t="s">
        <v>1930</v>
      </c>
      <c r="H43" s="203"/>
      <c r="I43" s="203"/>
      <c r="J43" s="203"/>
      <c r="K43" s="203"/>
    </row>
    <row r="44" spans="1:11" x14ac:dyDescent="0.25">
      <c r="A44" s="191"/>
      <c r="B44" s="192"/>
      <c r="C44" s="193" t="s">
        <v>1931</v>
      </c>
      <c r="D44" s="193"/>
      <c r="E44" s="193"/>
    </row>
    <row r="45" spans="1:11" ht="15.75" customHeight="1" thickBot="1" x14ac:dyDescent="0.3">
      <c r="A45" s="23">
        <v>108</v>
      </c>
      <c r="B45" s="24">
        <v>64</v>
      </c>
      <c r="G45" s="175" t="s">
        <v>128</v>
      </c>
      <c r="H45" s="175"/>
      <c r="I45" s="175"/>
      <c r="J45" s="175"/>
      <c r="K45" s="175"/>
    </row>
    <row r="46" spans="1:11" ht="15.75" thickTop="1" x14ac:dyDescent="0.25">
      <c r="A46" s="205"/>
      <c r="B46" s="206"/>
      <c r="C46" s="207" t="s">
        <v>91</v>
      </c>
      <c r="D46" s="207"/>
      <c r="E46" s="207"/>
      <c r="G46" s="119" t="s">
        <v>1932</v>
      </c>
      <c r="H46" s="119"/>
      <c r="I46" s="119"/>
      <c r="J46" s="119"/>
      <c r="K46" s="119"/>
    </row>
    <row r="47" spans="1:11" x14ac:dyDescent="0.25">
      <c r="A47" s="208" t="s">
        <v>1933</v>
      </c>
      <c r="B47" s="208"/>
      <c r="C47" s="208"/>
      <c r="D47" s="208"/>
      <c r="E47" s="208"/>
      <c r="G47" s="119"/>
      <c r="H47" s="119"/>
      <c r="I47" s="119"/>
      <c r="J47" s="119"/>
      <c r="K47" s="119"/>
    </row>
    <row r="48" spans="1:11" x14ac:dyDescent="0.25">
      <c r="A48" s="208"/>
      <c r="B48" s="208"/>
      <c r="C48" s="208"/>
      <c r="D48" s="208"/>
      <c r="E48" s="208"/>
      <c r="G48" s="36" t="s">
        <v>131</v>
      </c>
      <c r="H48" s="37" t="s">
        <v>1934</v>
      </c>
      <c r="I48" s="38"/>
      <c r="J48" s="36" t="s">
        <v>1935</v>
      </c>
      <c r="K48" s="39" t="s">
        <v>1936</v>
      </c>
    </row>
    <row r="49" spans="1:11" ht="15" customHeight="1" x14ac:dyDescent="0.25">
      <c r="A49" s="208"/>
      <c r="B49" s="208"/>
      <c r="C49" s="208"/>
      <c r="D49" s="208"/>
      <c r="E49" s="208"/>
      <c r="G49" s="36" t="s">
        <v>130</v>
      </c>
      <c r="H49" s="39" t="s">
        <v>1936</v>
      </c>
      <c r="I49" s="209" t="s">
        <v>1937</v>
      </c>
      <c r="J49" s="209"/>
      <c r="K49" s="39" t="s">
        <v>61</v>
      </c>
    </row>
    <row r="50" spans="1:11" x14ac:dyDescent="0.25">
      <c r="A50" s="208"/>
      <c r="B50" s="208"/>
      <c r="C50" s="208"/>
      <c r="D50" s="208"/>
      <c r="E50" s="208"/>
      <c r="G50" s="36" t="s">
        <v>132</v>
      </c>
      <c r="H50" s="39" t="s">
        <v>1936</v>
      </c>
      <c r="I50" s="36"/>
      <c r="J50" s="36"/>
      <c r="K50" s="36"/>
    </row>
    <row r="51" spans="1:11" x14ac:dyDescent="0.25">
      <c r="A51" s="29"/>
      <c r="B51" s="29"/>
      <c r="C51" s="29"/>
      <c r="D51" s="29"/>
      <c r="E51" s="29"/>
      <c r="F51" s="29"/>
      <c r="G51" s="204" t="s">
        <v>135</v>
      </c>
      <c r="H51" s="204"/>
      <c r="I51" s="204"/>
      <c r="J51" s="204"/>
      <c r="K51" s="204"/>
    </row>
  </sheetData>
  <mergeCells count="46">
    <mergeCell ref="G51:K51"/>
    <mergeCell ref="G45:K45"/>
    <mergeCell ref="A46:B46"/>
    <mergeCell ref="C46:E46"/>
    <mergeCell ref="G46:K47"/>
    <mergeCell ref="A47:E50"/>
    <mergeCell ref="I49:J49"/>
    <mergeCell ref="A44:B44"/>
    <mergeCell ref="C44:E44"/>
    <mergeCell ref="C38:E39"/>
    <mergeCell ref="G38:K38"/>
    <mergeCell ref="G39:K39"/>
    <mergeCell ref="A40:B40"/>
    <mergeCell ref="C40:E40"/>
    <mergeCell ref="G40:K40"/>
    <mergeCell ref="G41:K41"/>
    <mergeCell ref="A42:B42"/>
    <mergeCell ref="C42:E42"/>
    <mergeCell ref="G42:K42"/>
    <mergeCell ref="G43:K43"/>
    <mergeCell ref="G31:K34"/>
    <mergeCell ref="A33:E36"/>
    <mergeCell ref="G35:K35"/>
    <mergeCell ref="G36:K36"/>
    <mergeCell ref="A37:B37"/>
    <mergeCell ref="C37:E37"/>
    <mergeCell ref="G37:K37"/>
    <mergeCell ref="A21:E26"/>
    <mergeCell ref="G21:K26"/>
    <mergeCell ref="A28:E28"/>
    <mergeCell ref="G28:K28"/>
    <mergeCell ref="A29:E30"/>
    <mergeCell ref="G29:I30"/>
    <mergeCell ref="A20:E20"/>
    <mergeCell ref="G20:K20"/>
    <mergeCell ref="A5:K7"/>
    <mergeCell ref="A8:K11"/>
    <mergeCell ref="A12:E12"/>
    <mergeCell ref="G12:K12"/>
    <mergeCell ref="B13:E13"/>
    <mergeCell ref="I13:J13"/>
    <mergeCell ref="B14:E14"/>
    <mergeCell ref="I14:J14"/>
    <mergeCell ref="B16:C16"/>
    <mergeCell ref="B17:E19"/>
    <mergeCell ref="H17:I17"/>
  </mergeCells>
  <pageMargins left="0.7" right="0.7" top="0.75" bottom="0.75" header="0.3" footer="0.3"/>
  <pageSetup scale="91"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66CC"/>
    <pageSetUpPr fitToPage="1"/>
  </sheetPr>
  <dimension ref="A1:W2"/>
  <sheetViews>
    <sheetView topLeftCell="D1" workbookViewId="0">
      <selection activeCell="O10" sqref="O10"/>
    </sheetView>
  </sheetViews>
  <sheetFormatPr defaultRowHeight="15" x14ac:dyDescent="0.25"/>
  <cols>
    <col min="1" max="1" width="13" hidden="1" customWidth="1"/>
    <col min="2" max="2" width="14.7109375" hidden="1" customWidth="1"/>
    <col min="3" max="3" width="16.7109375" hidden="1" customWidth="1"/>
    <col min="4" max="4" width="26.5703125" bestFit="1" customWidth="1"/>
    <col min="5" max="5" width="13.7109375" hidden="1" customWidth="1"/>
    <col min="6" max="6" width="14.28515625" hidden="1" customWidth="1"/>
    <col min="7" max="7" width="21.85546875" hidden="1" customWidth="1"/>
    <col min="8" max="8" width="21.28515625" bestFit="1" customWidth="1"/>
    <col min="9" max="9" width="21.42578125" bestFit="1" customWidth="1"/>
    <col min="10" max="10" width="23.85546875" bestFit="1" customWidth="1"/>
    <col min="11" max="11" width="15.42578125" hidden="1" customWidth="1"/>
    <col min="12" max="12" width="9.85546875" hidden="1" customWidth="1"/>
    <col min="13" max="13" width="17.5703125" hidden="1" customWidth="1"/>
    <col min="14" max="14" width="18.42578125" hidden="1" customWidth="1"/>
    <col min="15" max="15" width="15.140625" bestFit="1" customWidth="1"/>
    <col min="16" max="16" width="14.7109375" bestFit="1" customWidth="1"/>
    <col min="17" max="17" width="14.7109375" hidden="1" customWidth="1"/>
    <col min="18" max="18" width="15.140625" hidden="1" customWidth="1"/>
    <col min="19" max="19" width="14.7109375" hidden="1" customWidth="1"/>
    <col min="20" max="20" width="12" hidden="1" customWidth="1"/>
    <col min="21" max="21" width="20.28515625" hidden="1" customWidth="1"/>
    <col min="22" max="22" width="20.85546875" hidden="1" customWidth="1"/>
    <col min="23" max="23" width="31.5703125" bestFit="1" customWidth="1"/>
  </cols>
  <sheetData>
    <row r="1" spans="1:23" x14ac:dyDescent="0.25">
      <c r="A1" s="50" t="s">
        <v>0</v>
      </c>
      <c r="B1" s="50" t="s">
        <v>1</v>
      </c>
      <c r="C1" s="50" t="s">
        <v>2</v>
      </c>
      <c r="D1" s="50" t="s">
        <v>3</v>
      </c>
      <c r="E1" s="50" t="s">
        <v>4</v>
      </c>
      <c r="F1" s="50" t="s">
        <v>5</v>
      </c>
      <c r="G1" s="50" t="s">
        <v>6</v>
      </c>
      <c r="H1" s="50" t="s">
        <v>7</v>
      </c>
      <c r="I1" s="50" t="s">
        <v>8</v>
      </c>
      <c r="J1" s="50" t="s">
        <v>9</v>
      </c>
      <c r="K1" s="50" t="s">
        <v>10</v>
      </c>
      <c r="L1" s="50" t="s">
        <v>11</v>
      </c>
      <c r="M1" s="50" t="s">
        <v>12</v>
      </c>
      <c r="N1" s="50" t="s">
        <v>13</v>
      </c>
      <c r="O1" s="50" t="s">
        <v>1938</v>
      </c>
      <c r="P1" s="50" t="s">
        <v>1939</v>
      </c>
      <c r="Q1" s="50" t="s">
        <v>29</v>
      </c>
      <c r="R1" s="50" t="s">
        <v>1940</v>
      </c>
      <c r="S1" s="50" t="s">
        <v>1941</v>
      </c>
      <c r="T1" s="50" t="s">
        <v>1942</v>
      </c>
      <c r="U1" s="50" t="s">
        <v>1943</v>
      </c>
      <c r="V1" s="50" t="s">
        <v>1944</v>
      </c>
      <c r="W1" s="50" t="s">
        <v>1945</v>
      </c>
    </row>
    <row r="2" spans="1:23" x14ac:dyDescent="0.25">
      <c r="A2" s="48">
        <v>940</v>
      </c>
      <c r="B2" s="48">
        <v>88</v>
      </c>
      <c r="C2" s="50" t="s">
        <v>322</v>
      </c>
      <c r="D2" s="50" t="s">
        <v>99</v>
      </c>
      <c r="E2" s="55">
        <v>42280</v>
      </c>
      <c r="F2" s="47" t="s">
        <v>56</v>
      </c>
      <c r="G2" s="47">
        <v>1234567890</v>
      </c>
      <c r="H2" s="47" t="s">
        <v>57</v>
      </c>
      <c r="I2" s="47" t="s">
        <v>58</v>
      </c>
      <c r="J2" s="47" t="s">
        <v>59</v>
      </c>
      <c r="K2" s="55">
        <v>36802</v>
      </c>
      <c r="L2" s="47" t="s">
        <v>60</v>
      </c>
      <c r="M2" s="47">
        <v>60.5</v>
      </c>
      <c r="N2" s="47">
        <v>90</v>
      </c>
      <c r="O2" s="47">
        <v>45</v>
      </c>
      <c r="P2" s="47"/>
      <c r="Q2" s="50">
        <f>IFERROR(Table4[Weight (pounds)]/(Table4[Height (inches)]^2)*703,"")</f>
        <v>17.28570452837921</v>
      </c>
      <c r="R2" s="50">
        <f>IF(Table4[Gender]="F",2,1)</f>
        <v>2</v>
      </c>
      <c r="S2" s="50">
        <f>IF(INT((Table4[Exam Date]-Table4[Date of Birth])/365)&gt;17,18,INT((Table4[Exam Date]-Table4[Date of Birth])/365))</f>
        <v>15</v>
      </c>
      <c r="T2" s="50">
        <f>IF(OR(Table4[[PACER 15m ]]&lt;&gt;"",Table4[PACER 20m]&lt;&gt;""),IF(Table4[PACER 20m]&lt;&gt;"",0.21*(Table4[PACER 20m])-0.79*Table4[BMI]+4.27*(2-Table4[Gender Code])+0.79*Table4[Age in Years]+40.35,0.21*(Table4[[PACER 15m ]])-0.79*Table4[BMI]+4.27*(2-Table4[Gender Code])+0.79*Table4[Age in Years]+40.35),"")</f>
        <v>47.994293422580427</v>
      </c>
      <c r="U2" s="50">
        <f>IF(Table4[Gender Code]=1,VLOOKUP(Table4[Age in Years],HealthFitnessLevel!$H$8:$K$16,2,FALSE),IF(Table4[Gender Code]=2,VLOOKUP(Table4[Age in Years],HealthFitnessLevel!$A$8:$D$16,2,FALSE),""))</f>
        <v>36</v>
      </c>
      <c r="V2" s="50">
        <f>IF(Table4[Gender Code]=1,VLOOKUP(Table4[Age in Years],HealthFitnessLevel!$H$8:$K$16,4,FALSE),IF(Table4[Gender Code]=2,VLOOKUP(Table4[Age in Years],HealthFitnessLevel!$A$8:$D$16,4,FALSE),""))</f>
        <v>39.1</v>
      </c>
      <c r="W2" s="50" t="str">
        <f>IFERROR(IF(T2&lt;&gt;"",IF(T2&lt;=U2,"Needs Improvement (Health Risk)",IF(T2&gt;=V2,"Healthy Fitness Zone","Needs Improvement")),""), "Out of Scope")</f>
        <v>Healthy Fitness Zone</v>
      </c>
    </row>
  </sheetData>
  <pageMargins left="0.25" right="0.25" top="0.75" bottom="0.75" header="0.3" footer="0.3"/>
  <pageSetup scale="64" fitToHeight="0" orientation="portrait" horizontalDpi="4294967293" verticalDpi="4294967293"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4:D7"/>
  <sheetViews>
    <sheetView workbookViewId="0">
      <selection activeCell="E5" sqref="E5:E8"/>
    </sheetView>
  </sheetViews>
  <sheetFormatPr defaultRowHeight="15" x14ac:dyDescent="0.25"/>
  <cols>
    <col min="2" max="2" width="20.85546875" bestFit="1" customWidth="1"/>
    <col min="3" max="3" width="19.7109375" bestFit="1" customWidth="1"/>
    <col min="4" max="4" width="11.28515625" customWidth="1"/>
    <col min="5" max="5" width="29" bestFit="1" customWidth="1"/>
    <col min="6" max="6" width="17.85546875" bestFit="1" customWidth="1"/>
    <col min="7" max="7" width="10.7109375" bestFit="1" customWidth="1"/>
  </cols>
  <sheetData>
    <row r="4" spans="2:4" x14ac:dyDescent="0.25">
      <c r="B4" s="53" t="s">
        <v>1946</v>
      </c>
      <c r="C4" s="53" t="s">
        <v>96</v>
      </c>
    </row>
    <row r="5" spans="2:4" x14ac:dyDescent="0.25">
      <c r="B5" s="53" t="s">
        <v>97</v>
      </c>
      <c r="C5" t="s">
        <v>98</v>
      </c>
      <c r="D5" t="s">
        <v>94</v>
      </c>
    </row>
    <row r="6" spans="2:4" x14ac:dyDescent="0.25">
      <c r="B6" s="22" t="s">
        <v>322</v>
      </c>
      <c r="C6">
        <v>1</v>
      </c>
      <c r="D6">
        <v>1</v>
      </c>
    </row>
    <row r="7" spans="2:4" x14ac:dyDescent="0.25">
      <c r="B7" s="22" t="s">
        <v>94</v>
      </c>
      <c r="C7">
        <v>1</v>
      </c>
      <c r="D7">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1"/>
  <sheetViews>
    <sheetView workbookViewId="0"/>
  </sheetViews>
  <sheetFormatPr defaultRowHeight="15" x14ac:dyDescent="0.25"/>
  <cols>
    <col min="1" max="1" width="15.42578125" bestFit="1" customWidth="1"/>
    <col min="2" max="2" width="14.7109375" customWidth="1"/>
    <col min="3" max="3" width="13.85546875" bestFit="1" customWidth="1"/>
    <col min="4" max="4" width="19.7109375" customWidth="1"/>
    <col min="5" max="5" width="20.140625" customWidth="1"/>
    <col min="6" max="6" width="22.5703125" customWidth="1"/>
    <col min="7" max="8" width="17.28515625" customWidth="1"/>
  </cols>
  <sheetData>
    <row r="1" spans="1:8" x14ac:dyDescent="0.25">
      <c r="A1" t="s">
        <v>1947</v>
      </c>
      <c r="B1" t="s">
        <v>3</v>
      </c>
      <c r="C1" t="s">
        <v>5</v>
      </c>
      <c r="D1" t="s">
        <v>7</v>
      </c>
      <c r="E1" t="s">
        <v>8</v>
      </c>
      <c r="F1" t="s">
        <v>9</v>
      </c>
      <c r="G1" t="s">
        <v>23</v>
      </c>
      <c r="H1" t="s">
        <v>24</v>
      </c>
    </row>
  </sheetData>
  <pageMargins left="0.7" right="0.7" top="0.75" bottom="0.75" header="0.3" footer="0.3"/>
  <pageSetup orientation="portrait" horizontalDpi="4294967293" verticalDpi="4294967293"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2749-081D-4BC4-80F5-ED31B4DD6D01}">
  <sheetPr codeName="Sheet16">
    <pageSetUpPr autoPageBreaks="0"/>
  </sheetPr>
  <dimension ref="A1:W166"/>
  <sheetViews>
    <sheetView zoomScale="120" zoomScaleNormal="120" workbookViewId="0">
      <selection activeCell="Z37" sqref="Z37"/>
    </sheetView>
  </sheetViews>
  <sheetFormatPr defaultColWidth="7.5703125" defaultRowHeight="11.25" x14ac:dyDescent="0.25"/>
  <cols>
    <col min="1" max="1" width="5.5703125" style="18" bestFit="1" customWidth="1"/>
    <col min="2" max="4" width="5" style="19" bestFit="1" customWidth="1"/>
    <col min="5" max="5" width="3.5703125" style="19" customWidth="1"/>
    <col min="6" max="6" width="4.140625" style="19" bestFit="1" customWidth="1"/>
    <col min="7" max="10" width="5" style="19" bestFit="1" customWidth="1"/>
    <col min="11" max="11" width="1" style="19" customWidth="1"/>
    <col min="12" max="12" width="4.140625" style="19" bestFit="1" customWidth="1"/>
    <col min="13" max="16" width="5" style="19" bestFit="1" customWidth="1"/>
    <col min="17" max="17" width="1" style="19" customWidth="1"/>
    <col min="18" max="18" width="4.140625" style="19" bestFit="1" customWidth="1"/>
    <col min="19" max="19" width="10" style="1" bestFit="1" customWidth="1"/>
    <col min="20" max="20" width="4.42578125" style="1" customWidth="1"/>
    <col min="21" max="21" width="4.5703125" style="1" customWidth="1"/>
    <col min="22" max="22" width="9.28515625" style="1" customWidth="1"/>
    <col min="23" max="16384" width="7.5703125" style="1"/>
  </cols>
  <sheetData>
    <row r="1" spans="1:23" ht="10.15" customHeight="1" x14ac:dyDescent="0.25">
      <c r="A1" s="165" t="s">
        <v>151</v>
      </c>
      <c r="B1" s="167" t="s">
        <v>152</v>
      </c>
      <c r="C1" s="168"/>
      <c r="D1" s="168"/>
      <c r="E1" s="168"/>
      <c r="F1" s="168"/>
      <c r="G1" s="168"/>
      <c r="H1" s="168"/>
      <c r="I1" s="169"/>
      <c r="J1" s="167" t="s">
        <v>153</v>
      </c>
      <c r="K1" s="168"/>
      <c r="L1" s="168"/>
      <c r="M1" s="168"/>
      <c r="N1" s="168"/>
      <c r="O1" s="168"/>
      <c r="P1" s="168"/>
      <c r="Q1" s="168"/>
      <c r="R1" s="169"/>
      <c r="S1" s="165" t="s">
        <v>154</v>
      </c>
    </row>
    <row r="2" spans="1:23" x14ac:dyDescent="0.25">
      <c r="A2" s="166"/>
      <c r="B2" s="2" t="s">
        <v>155</v>
      </c>
      <c r="C2" s="2" t="s">
        <v>156</v>
      </c>
      <c r="D2" s="2" t="s">
        <v>157</v>
      </c>
      <c r="E2" s="170" t="s">
        <v>158</v>
      </c>
      <c r="F2" s="171"/>
      <c r="G2" s="2" t="s">
        <v>159</v>
      </c>
      <c r="H2" s="2" t="s">
        <v>160</v>
      </c>
      <c r="I2" s="2" t="s">
        <v>161</v>
      </c>
      <c r="J2" s="2" t="s">
        <v>155</v>
      </c>
      <c r="K2" s="170" t="s">
        <v>156</v>
      </c>
      <c r="L2" s="171"/>
      <c r="M2" s="2" t="s">
        <v>157</v>
      </c>
      <c r="N2" s="2" t="s">
        <v>158</v>
      </c>
      <c r="O2" s="2" t="s">
        <v>159</v>
      </c>
      <c r="P2" s="2" t="s">
        <v>160</v>
      </c>
      <c r="Q2" s="170" t="s">
        <v>161</v>
      </c>
      <c r="R2" s="171"/>
      <c r="S2" s="166"/>
    </row>
    <row r="3" spans="1:23" x14ac:dyDescent="0.25">
      <c r="A3" s="139">
        <v>2</v>
      </c>
      <c r="B3" s="3">
        <v>31.9</v>
      </c>
      <c r="C3" s="3">
        <v>32.4</v>
      </c>
      <c r="D3" s="3">
        <v>33.299999999999997</v>
      </c>
      <c r="E3" s="142">
        <v>34.200000000000003</v>
      </c>
      <c r="F3" s="143"/>
      <c r="G3" s="3">
        <v>35.1</v>
      </c>
      <c r="H3" s="3">
        <v>36</v>
      </c>
      <c r="I3" s="3">
        <v>36.5</v>
      </c>
      <c r="J3" s="3">
        <v>31.9</v>
      </c>
      <c r="K3" s="142">
        <v>32.4</v>
      </c>
      <c r="L3" s="143"/>
      <c r="M3" s="3">
        <v>33.299999999999997</v>
      </c>
      <c r="N3" s="3">
        <v>34.200000000000003</v>
      </c>
      <c r="O3" s="3">
        <v>35.1</v>
      </c>
      <c r="P3" s="3">
        <v>36</v>
      </c>
      <c r="Q3" s="142">
        <v>36.5</v>
      </c>
      <c r="R3" s="143"/>
      <c r="S3" s="4" t="s">
        <v>162</v>
      </c>
      <c r="U3" s="5"/>
    </row>
    <row r="4" spans="1:23" x14ac:dyDescent="0.25">
      <c r="A4" s="140"/>
      <c r="B4" s="6">
        <v>84</v>
      </c>
      <c r="C4" s="6">
        <v>85</v>
      </c>
      <c r="D4" s="6">
        <v>87</v>
      </c>
      <c r="E4" s="144">
        <v>88</v>
      </c>
      <c r="F4" s="145"/>
      <c r="G4" s="6">
        <v>90</v>
      </c>
      <c r="H4" s="6">
        <v>92</v>
      </c>
      <c r="I4" s="6">
        <v>92</v>
      </c>
      <c r="J4" s="6">
        <v>39</v>
      </c>
      <c r="K4" s="144">
        <v>40</v>
      </c>
      <c r="L4" s="145"/>
      <c r="M4" s="6">
        <v>41</v>
      </c>
      <c r="N4" s="6">
        <v>42</v>
      </c>
      <c r="O4" s="6">
        <v>43</v>
      </c>
      <c r="P4" s="6">
        <v>44</v>
      </c>
      <c r="Q4" s="144">
        <v>44</v>
      </c>
      <c r="R4" s="145"/>
      <c r="S4" s="7" t="s">
        <v>163</v>
      </c>
      <c r="V4" s="8"/>
      <c r="W4" s="9"/>
    </row>
    <row r="5" spans="1:23" x14ac:dyDescent="0.25">
      <c r="A5" s="140"/>
      <c r="B5" s="10">
        <v>97</v>
      </c>
      <c r="C5" s="10">
        <v>99</v>
      </c>
      <c r="D5" s="10">
        <v>100</v>
      </c>
      <c r="E5" s="146">
        <v>102</v>
      </c>
      <c r="F5" s="147"/>
      <c r="G5" s="10">
        <v>104</v>
      </c>
      <c r="H5" s="10">
        <v>105</v>
      </c>
      <c r="I5" s="10">
        <v>106</v>
      </c>
      <c r="J5" s="10">
        <v>54</v>
      </c>
      <c r="K5" s="146">
        <v>55</v>
      </c>
      <c r="L5" s="147"/>
      <c r="M5" s="10">
        <v>56</v>
      </c>
      <c r="N5" s="10">
        <v>57</v>
      </c>
      <c r="O5" s="10">
        <v>58</v>
      </c>
      <c r="P5" s="10">
        <v>58</v>
      </c>
      <c r="Q5" s="146">
        <v>59</v>
      </c>
      <c r="R5" s="147"/>
      <c r="S5" s="11" t="s">
        <v>1948</v>
      </c>
    </row>
    <row r="6" spans="1:23" x14ac:dyDescent="0.25">
      <c r="A6" s="140"/>
      <c r="B6" s="12">
        <v>101</v>
      </c>
      <c r="C6" s="12">
        <v>102</v>
      </c>
      <c r="D6" s="12">
        <v>104</v>
      </c>
      <c r="E6" s="135">
        <v>106</v>
      </c>
      <c r="F6" s="136"/>
      <c r="G6" s="12">
        <v>108</v>
      </c>
      <c r="H6" s="12">
        <v>109</v>
      </c>
      <c r="I6" s="12">
        <v>110</v>
      </c>
      <c r="J6" s="12">
        <v>59</v>
      </c>
      <c r="K6" s="135">
        <v>59</v>
      </c>
      <c r="L6" s="136"/>
      <c r="M6" s="12">
        <v>60</v>
      </c>
      <c r="N6" s="12">
        <v>61</v>
      </c>
      <c r="O6" s="12">
        <v>62</v>
      </c>
      <c r="P6" s="12">
        <v>63</v>
      </c>
      <c r="Q6" s="135">
        <v>63</v>
      </c>
      <c r="R6" s="136"/>
      <c r="S6" s="13" t="s">
        <v>164</v>
      </c>
    </row>
    <row r="7" spans="1:23" x14ac:dyDescent="0.25">
      <c r="A7" s="141"/>
      <c r="B7" s="14">
        <v>114</v>
      </c>
      <c r="C7" s="14">
        <v>115</v>
      </c>
      <c r="D7" s="14">
        <v>116</v>
      </c>
      <c r="E7" s="137">
        <v>118</v>
      </c>
      <c r="F7" s="138"/>
      <c r="G7" s="14">
        <v>120</v>
      </c>
      <c r="H7" s="14">
        <v>122</v>
      </c>
      <c r="I7" s="14">
        <v>122</v>
      </c>
      <c r="J7" s="14">
        <v>71</v>
      </c>
      <c r="K7" s="137">
        <v>72</v>
      </c>
      <c r="L7" s="138"/>
      <c r="M7" s="14">
        <v>73</v>
      </c>
      <c r="N7" s="14">
        <v>74</v>
      </c>
      <c r="O7" s="14">
        <v>75</v>
      </c>
      <c r="P7" s="14">
        <v>76</v>
      </c>
      <c r="Q7" s="137">
        <v>76</v>
      </c>
      <c r="R7" s="138"/>
      <c r="S7" s="15" t="s">
        <v>93</v>
      </c>
    </row>
    <row r="8" spans="1:23" x14ac:dyDescent="0.25">
      <c r="A8" s="139">
        <v>3</v>
      </c>
      <c r="B8" s="3">
        <v>35.1</v>
      </c>
      <c r="C8" s="3">
        <v>35.6</v>
      </c>
      <c r="D8" s="3">
        <v>36.5</v>
      </c>
      <c r="E8" s="142">
        <v>37.5</v>
      </c>
      <c r="F8" s="143"/>
      <c r="G8" s="3">
        <v>38.6</v>
      </c>
      <c r="H8" s="3">
        <v>39.5</v>
      </c>
      <c r="I8" s="3">
        <v>40.1</v>
      </c>
      <c r="J8" s="3">
        <v>35.1</v>
      </c>
      <c r="K8" s="142">
        <v>35.6</v>
      </c>
      <c r="L8" s="143"/>
      <c r="M8" s="3">
        <v>36.5</v>
      </c>
      <c r="N8" s="3">
        <v>37.5</v>
      </c>
      <c r="O8" s="3">
        <v>38.6</v>
      </c>
      <c r="P8" s="3">
        <v>39.5</v>
      </c>
      <c r="Q8" s="142">
        <v>40.1</v>
      </c>
      <c r="R8" s="143"/>
      <c r="S8" s="4" t="s">
        <v>162</v>
      </c>
    </row>
    <row r="9" spans="1:23" x14ac:dyDescent="0.25">
      <c r="A9" s="140"/>
      <c r="B9" s="6">
        <v>86</v>
      </c>
      <c r="C9" s="6">
        <v>87</v>
      </c>
      <c r="D9" s="6">
        <v>89</v>
      </c>
      <c r="E9" s="144">
        <v>91</v>
      </c>
      <c r="F9" s="145"/>
      <c r="G9" s="6">
        <v>93</v>
      </c>
      <c r="H9" s="6">
        <v>94</v>
      </c>
      <c r="I9" s="6">
        <v>95</v>
      </c>
      <c r="J9" s="6">
        <v>44</v>
      </c>
      <c r="K9" s="144">
        <v>44</v>
      </c>
      <c r="L9" s="145"/>
      <c r="M9" s="6">
        <v>45</v>
      </c>
      <c r="N9" s="6">
        <v>46</v>
      </c>
      <c r="O9" s="6">
        <v>47</v>
      </c>
      <c r="P9" s="6">
        <v>48</v>
      </c>
      <c r="Q9" s="161">
        <v>48</v>
      </c>
      <c r="R9" s="162"/>
      <c r="S9" s="7" t="s">
        <v>163</v>
      </c>
    </row>
    <row r="10" spans="1:23" x14ac:dyDescent="0.25">
      <c r="A10" s="140"/>
      <c r="B10" s="10">
        <v>100</v>
      </c>
      <c r="C10" s="10">
        <v>101</v>
      </c>
      <c r="D10" s="10">
        <v>103</v>
      </c>
      <c r="E10" s="146">
        <v>105</v>
      </c>
      <c r="F10" s="147"/>
      <c r="G10" s="10">
        <v>107</v>
      </c>
      <c r="H10" s="10">
        <v>108</v>
      </c>
      <c r="I10" s="10">
        <v>109</v>
      </c>
      <c r="J10" s="10">
        <v>59</v>
      </c>
      <c r="K10" s="146">
        <v>59</v>
      </c>
      <c r="L10" s="147"/>
      <c r="M10" s="10">
        <v>60</v>
      </c>
      <c r="N10" s="10">
        <v>61</v>
      </c>
      <c r="O10" s="10">
        <v>62</v>
      </c>
      <c r="P10" s="10">
        <v>63</v>
      </c>
      <c r="Q10" s="163">
        <v>63</v>
      </c>
      <c r="R10" s="164"/>
      <c r="S10" s="11" t="s">
        <v>1948</v>
      </c>
    </row>
    <row r="11" spans="1:23" x14ac:dyDescent="0.25">
      <c r="A11" s="140"/>
      <c r="B11" s="12">
        <v>104</v>
      </c>
      <c r="C11" s="12">
        <v>105</v>
      </c>
      <c r="D11" s="12">
        <v>107</v>
      </c>
      <c r="E11" s="135">
        <v>109</v>
      </c>
      <c r="F11" s="136"/>
      <c r="G11" s="12">
        <v>110</v>
      </c>
      <c r="H11" s="12">
        <v>112</v>
      </c>
      <c r="I11" s="12">
        <v>113</v>
      </c>
      <c r="J11" s="12">
        <v>63</v>
      </c>
      <c r="K11" s="135">
        <v>63</v>
      </c>
      <c r="L11" s="136"/>
      <c r="M11" s="12">
        <v>64</v>
      </c>
      <c r="N11" s="12">
        <v>65</v>
      </c>
      <c r="O11" s="12">
        <v>66</v>
      </c>
      <c r="P11" s="12">
        <v>67</v>
      </c>
      <c r="Q11" s="157">
        <v>67</v>
      </c>
      <c r="R11" s="158"/>
      <c r="S11" s="13" t="s">
        <v>164</v>
      </c>
    </row>
    <row r="12" spans="1:23" x14ac:dyDescent="0.25">
      <c r="A12" s="141"/>
      <c r="B12" s="14">
        <v>116</v>
      </c>
      <c r="C12" s="14">
        <v>117</v>
      </c>
      <c r="D12" s="14">
        <v>119</v>
      </c>
      <c r="E12" s="137">
        <v>121</v>
      </c>
      <c r="F12" s="138"/>
      <c r="G12" s="14">
        <v>123</v>
      </c>
      <c r="H12" s="14">
        <v>124</v>
      </c>
      <c r="I12" s="14">
        <v>125</v>
      </c>
      <c r="J12" s="14">
        <v>76</v>
      </c>
      <c r="K12" s="137">
        <v>76</v>
      </c>
      <c r="L12" s="138"/>
      <c r="M12" s="14">
        <v>77</v>
      </c>
      <c r="N12" s="14">
        <v>78</v>
      </c>
      <c r="O12" s="14">
        <v>79</v>
      </c>
      <c r="P12" s="14">
        <v>80</v>
      </c>
      <c r="Q12" s="159">
        <v>80</v>
      </c>
      <c r="R12" s="160"/>
      <c r="S12" s="15" t="s">
        <v>93</v>
      </c>
    </row>
    <row r="13" spans="1:23" x14ac:dyDescent="0.25">
      <c r="A13" s="139">
        <v>4</v>
      </c>
      <c r="B13" s="3">
        <v>37.6</v>
      </c>
      <c r="C13" s="3">
        <v>38.200000000000003</v>
      </c>
      <c r="D13" s="3">
        <v>39.299999999999997</v>
      </c>
      <c r="E13" s="142">
        <v>40.4</v>
      </c>
      <c r="F13" s="143"/>
      <c r="G13" s="3">
        <v>41.5</v>
      </c>
      <c r="H13" s="3">
        <v>42.5</v>
      </c>
      <c r="I13" s="3">
        <v>43.1</v>
      </c>
      <c r="J13" s="3">
        <v>37.6</v>
      </c>
      <c r="K13" s="142">
        <v>38.200000000000003</v>
      </c>
      <c r="L13" s="143"/>
      <c r="M13" s="3">
        <v>39.299999999999997</v>
      </c>
      <c r="N13" s="3">
        <v>40.4</v>
      </c>
      <c r="O13" s="3">
        <v>41.5</v>
      </c>
      <c r="P13" s="3">
        <v>42.5</v>
      </c>
      <c r="Q13" s="142">
        <v>43.1</v>
      </c>
      <c r="R13" s="143"/>
      <c r="S13" s="4" t="s">
        <v>162</v>
      </c>
    </row>
    <row r="14" spans="1:23" x14ac:dyDescent="0.25">
      <c r="A14" s="140"/>
      <c r="B14" s="6">
        <v>88</v>
      </c>
      <c r="C14" s="6">
        <v>89</v>
      </c>
      <c r="D14" s="6">
        <v>91</v>
      </c>
      <c r="E14" s="144">
        <v>93</v>
      </c>
      <c r="F14" s="145"/>
      <c r="G14" s="6">
        <v>95</v>
      </c>
      <c r="H14" s="6">
        <v>96</v>
      </c>
      <c r="I14" s="6">
        <v>97</v>
      </c>
      <c r="J14" s="6">
        <v>47</v>
      </c>
      <c r="K14" s="144">
        <v>48</v>
      </c>
      <c r="L14" s="145"/>
      <c r="M14" s="6">
        <v>49</v>
      </c>
      <c r="N14" s="6">
        <v>50</v>
      </c>
      <c r="O14" s="6">
        <v>51</v>
      </c>
      <c r="P14" s="6">
        <v>51</v>
      </c>
      <c r="Q14" s="144">
        <v>52</v>
      </c>
      <c r="R14" s="145"/>
      <c r="S14" s="7" t="s">
        <v>163</v>
      </c>
    </row>
    <row r="15" spans="1:23" x14ac:dyDescent="0.25">
      <c r="A15" s="140"/>
      <c r="B15" s="10">
        <v>102</v>
      </c>
      <c r="C15" s="10">
        <v>103</v>
      </c>
      <c r="D15" s="10">
        <v>105</v>
      </c>
      <c r="E15" s="146">
        <v>107</v>
      </c>
      <c r="F15" s="147"/>
      <c r="G15" s="10">
        <v>109</v>
      </c>
      <c r="H15" s="10">
        <v>110</v>
      </c>
      <c r="I15" s="10">
        <v>111</v>
      </c>
      <c r="J15" s="10">
        <v>62</v>
      </c>
      <c r="K15" s="146">
        <v>63</v>
      </c>
      <c r="L15" s="147"/>
      <c r="M15" s="10">
        <v>64</v>
      </c>
      <c r="N15" s="10">
        <v>65</v>
      </c>
      <c r="O15" s="10">
        <v>66</v>
      </c>
      <c r="P15" s="10">
        <v>66</v>
      </c>
      <c r="Q15" s="146">
        <v>67</v>
      </c>
      <c r="R15" s="147"/>
      <c r="S15" s="11" t="s">
        <v>1948</v>
      </c>
    </row>
    <row r="16" spans="1:23" x14ac:dyDescent="0.25">
      <c r="A16" s="140"/>
      <c r="B16" s="12">
        <v>106</v>
      </c>
      <c r="C16" s="12">
        <v>107</v>
      </c>
      <c r="D16" s="12">
        <v>109</v>
      </c>
      <c r="E16" s="135">
        <v>111</v>
      </c>
      <c r="F16" s="136"/>
      <c r="G16" s="12">
        <v>112</v>
      </c>
      <c r="H16" s="12">
        <v>114</v>
      </c>
      <c r="I16" s="12">
        <v>115</v>
      </c>
      <c r="J16" s="12">
        <v>66</v>
      </c>
      <c r="K16" s="135">
        <v>67</v>
      </c>
      <c r="L16" s="136"/>
      <c r="M16" s="12">
        <v>68</v>
      </c>
      <c r="N16" s="12">
        <v>69</v>
      </c>
      <c r="O16" s="12">
        <v>70</v>
      </c>
      <c r="P16" s="12">
        <v>71</v>
      </c>
      <c r="Q16" s="135">
        <v>71</v>
      </c>
      <c r="R16" s="136"/>
      <c r="S16" s="13" t="s">
        <v>164</v>
      </c>
    </row>
    <row r="17" spans="1:19" x14ac:dyDescent="0.25">
      <c r="A17" s="141"/>
      <c r="B17" s="14">
        <v>118</v>
      </c>
      <c r="C17" s="14">
        <v>119</v>
      </c>
      <c r="D17" s="14">
        <v>121</v>
      </c>
      <c r="E17" s="137">
        <v>123</v>
      </c>
      <c r="F17" s="138"/>
      <c r="G17" s="14">
        <v>125</v>
      </c>
      <c r="H17" s="14">
        <v>126</v>
      </c>
      <c r="I17" s="14">
        <v>127</v>
      </c>
      <c r="J17" s="14">
        <v>79</v>
      </c>
      <c r="K17" s="137">
        <v>80</v>
      </c>
      <c r="L17" s="138"/>
      <c r="M17" s="14">
        <v>81</v>
      </c>
      <c r="N17" s="14">
        <v>82</v>
      </c>
      <c r="O17" s="14">
        <v>83</v>
      </c>
      <c r="P17" s="14">
        <v>83</v>
      </c>
      <c r="Q17" s="137">
        <v>84</v>
      </c>
      <c r="R17" s="138"/>
      <c r="S17" s="15" t="s">
        <v>93</v>
      </c>
    </row>
    <row r="18" spans="1:19" x14ac:dyDescent="0.25">
      <c r="A18" s="139">
        <v>5</v>
      </c>
      <c r="B18" s="3">
        <v>39.9</v>
      </c>
      <c r="C18" s="3">
        <v>40.6</v>
      </c>
      <c r="D18" s="3">
        <v>41.7</v>
      </c>
      <c r="E18" s="142">
        <v>43</v>
      </c>
      <c r="F18" s="143"/>
      <c r="G18" s="3">
        <v>44.2</v>
      </c>
      <c r="H18" s="3">
        <v>45.3</v>
      </c>
      <c r="I18" s="3">
        <v>46</v>
      </c>
      <c r="J18" s="3">
        <v>39.9</v>
      </c>
      <c r="K18" s="142">
        <v>40.6</v>
      </c>
      <c r="L18" s="143"/>
      <c r="M18" s="3">
        <v>41.7</v>
      </c>
      <c r="N18" s="3">
        <v>43</v>
      </c>
      <c r="O18" s="3">
        <v>44.2</v>
      </c>
      <c r="P18" s="3">
        <v>45.3</v>
      </c>
      <c r="Q18" s="142">
        <v>46</v>
      </c>
      <c r="R18" s="143"/>
      <c r="S18" s="4" t="s">
        <v>162</v>
      </c>
    </row>
    <row r="19" spans="1:19" x14ac:dyDescent="0.25">
      <c r="A19" s="140"/>
      <c r="B19" s="6">
        <v>90</v>
      </c>
      <c r="C19" s="6">
        <v>91</v>
      </c>
      <c r="D19" s="6">
        <v>93</v>
      </c>
      <c r="E19" s="144">
        <v>95</v>
      </c>
      <c r="F19" s="145"/>
      <c r="G19" s="6">
        <v>96</v>
      </c>
      <c r="H19" s="6">
        <v>98</v>
      </c>
      <c r="I19" s="6">
        <v>98</v>
      </c>
      <c r="J19" s="6">
        <v>50</v>
      </c>
      <c r="K19" s="144">
        <v>51</v>
      </c>
      <c r="L19" s="145"/>
      <c r="M19" s="6">
        <v>52</v>
      </c>
      <c r="N19" s="6">
        <v>53</v>
      </c>
      <c r="O19" s="6">
        <v>54</v>
      </c>
      <c r="P19" s="6">
        <v>55</v>
      </c>
      <c r="Q19" s="144">
        <v>55</v>
      </c>
      <c r="R19" s="145"/>
      <c r="S19" s="7" t="s">
        <v>163</v>
      </c>
    </row>
    <row r="20" spans="1:19" x14ac:dyDescent="0.25">
      <c r="A20" s="140"/>
      <c r="B20" s="10">
        <v>104</v>
      </c>
      <c r="C20" s="10">
        <v>105</v>
      </c>
      <c r="D20" s="10">
        <v>106</v>
      </c>
      <c r="E20" s="146">
        <v>108</v>
      </c>
      <c r="F20" s="147"/>
      <c r="G20" s="10">
        <v>110</v>
      </c>
      <c r="H20" s="10">
        <v>111</v>
      </c>
      <c r="I20" s="10">
        <v>112</v>
      </c>
      <c r="J20" s="10">
        <v>65</v>
      </c>
      <c r="K20" s="146">
        <v>66</v>
      </c>
      <c r="L20" s="147"/>
      <c r="M20" s="10">
        <v>67</v>
      </c>
      <c r="N20" s="10">
        <v>68</v>
      </c>
      <c r="O20" s="10">
        <v>69</v>
      </c>
      <c r="P20" s="10">
        <v>69</v>
      </c>
      <c r="Q20" s="146">
        <v>70</v>
      </c>
      <c r="R20" s="147"/>
      <c r="S20" s="11" t="s">
        <v>1948</v>
      </c>
    </row>
    <row r="21" spans="1:19" x14ac:dyDescent="0.25">
      <c r="A21" s="140"/>
      <c r="B21" s="12">
        <v>108</v>
      </c>
      <c r="C21" s="12">
        <v>109</v>
      </c>
      <c r="D21" s="12">
        <v>110</v>
      </c>
      <c r="E21" s="135">
        <v>112</v>
      </c>
      <c r="F21" s="136"/>
      <c r="G21" s="12">
        <v>114</v>
      </c>
      <c r="H21" s="12">
        <v>115</v>
      </c>
      <c r="I21" s="12">
        <v>116</v>
      </c>
      <c r="J21" s="12">
        <v>69</v>
      </c>
      <c r="K21" s="135">
        <v>70</v>
      </c>
      <c r="L21" s="136"/>
      <c r="M21" s="12">
        <v>71</v>
      </c>
      <c r="N21" s="12">
        <v>72</v>
      </c>
      <c r="O21" s="12">
        <v>73</v>
      </c>
      <c r="P21" s="12">
        <v>74</v>
      </c>
      <c r="Q21" s="135">
        <v>74</v>
      </c>
      <c r="R21" s="136"/>
      <c r="S21" s="13" t="s">
        <v>164</v>
      </c>
    </row>
    <row r="22" spans="1:19" x14ac:dyDescent="0.25">
      <c r="A22" s="141"/>
      <c r="B22" s="14">
        <v>120</v>
      </c>
      <c r="C22" s="14">
        <v>121</v>
      </c>
      <c r="D22" s="14">
        <v>123</v>
      </c>
      <c r="E22" s="137">
        <v>125</v>
      </c>
      <c r="F22" s="138"/>
      <c r="G22" s="14">
        <v>126</v>
      </c>
      <c r="H22" s="14">
        <v>128</v>
      </c>
      <c r="I22" s="14">
        <v>128</v>
      </c>
      <c r="J22" s="14">
        <v>82</v>
      </c>
      <c r="K22" s="137">
        <v>83</v>
      </c>
      <c r="L22" s="138"/>
      <c r="M22" s="14">
        <v>84</v>
      </c>
      <c r="N22" s="14">
        <v>85</v>
      </c>
      <c r="O22" s="14">
        <v>86</v>
      </c>
      <c r="P22" s="14">
        <v>86</v>
      </c>
      <c r="Q22" s="137">
        <v>87</v>
      </c>
      <c r="R22" s="138"/>
      <c r="S22" s="15" t="s">
        <v>93</v>
      </c>
    </row>
    <row r="23" spans="1:19" x14ac:dyDescent="0.25">
      <c r="A23" s="139">
        <v>6</v>
      </c>
      <c r="B23" s="3">
        <v>42.2</v>
      </c>
      <c r="C23" s="3">
        <v>43</v>
      </c>
      <c r="D23" s="3">
        <v>44.2</v>
      </c>
      <c r="E23" s="142">
        <v>45.5</v>
      </c>
      <c r="F23" s="143"/>
      <c r="G23" s="3">
        <v>46.9</v>
      </c>
      <c r="H23" s="3">
        <v>48.1</v>
      </c>
      <c r="I23" s="3">
        <v>48.8</v>
      </c>
      <c r="J23" s="3">
        <v>42.2</v>
      </c>
      <c r="K23" s="142">
        <v>43</v>
      </c>
      <c r="L23" s="143"/>
      <c r="M23" s="3">
        <v>44.2</v>
      </c>
      <c r="N23" s="3">
        <v>45.5</v>
      </c>
      <c r="O23" s="3">
        <v>46.9</v>
      </c>
      <c r="P23" s="3">
        <v>48.1</v>
      </c>
      <c r="Q23" s="142">
        <v>48.8</v>
      </c>
      <c r="R23" s="143"/>
      <c r="S23" s="4" t="s">
        <v>162</v>
      </c>
    </row>
    <row r="24" spans="1:19" x14ac:dyDescent="0.25">
      <c r="A24" s="140"/>
      <c r="B24" s="6">
        <v>91</v>
      </c>
      <c r="C24" s="6">
        <v>92</v>
      </c>
      <c r="D24" s="6">
        <v>94</v>
      </c>
      <c r="E24" s="144">
        <v>96</v>
      </c>
      <c r="F24" s="145"/>
      <c r="G24" s="6">
        <v>98</v>
      </c>
      <c r="H24" s="6">
        <v>99</v>
      </c>
      <c r="I24" s="6">
        <v>100</v>
      </c>
      <c r="J24" s="6">
        <v>53</v>
      </c>
      <c r="K24" s="144">
        <v>53</v>
      </c>
      <c r="L24" s="145"/>
      <c r="M24" s="6">
        <v>54</v>
      </c>
      <c r="N24" s="6">
        <v>55</v>
      </c>
      <c r="O24" s="6">
        <v>56</v>
      </c>
      <c r="P24" s="6">
        <v>57</v>
      </c>
      <c r="Q24" s="144">
        <v>57</v>
      </c>
      <c r="R24" s="145"/>
      <c r="S24" s="7" t="s">
        <v>163</v>
      </c>
    </row>
    <row r="25" spans="1:19" x14ac:dyDescent="0.25">
      <c r="A25" s="140"/>
      <c r="B25" s="10">
        <v>105</v>
      </c>
      <c r="C25" s="10">
        <v>106</v>
      </c>
      <c r="D25" s="10">
        <v>108</v>
      </c>
      <c r="E25" s="146">
        <v>110</v>
      </c>
      <c r="F25" s="147"/>
      <c r="G25" s="10">
        <v>111</v>
      </c>
      <c r="H25" s="10">
        <v>113</v>
      </c>
      <c r="I25" s="10">
        <v>113</v>
      </c>
      <c r="J25" s="10">
        <v>68</v>
      </c>
      <c r="K25" s="146">
        <v>68</v>
      </c>
      <c r="L25" s="147"/>
      <c r="M25" s="10">
        <v>69</v>
      </c>
      <c r="N25" s="10">
        <v>70</v>
      </c>
      <c r="O25" s="10">
        <v>71</v>
      </c>
      <c r="P25" s="10">
        <v>72</v>
      </c>
      <c r="Q25" s="146">
        <v>72</v>
      </c>
      <c r="R25" s="147"/>
      <c r="S25" s="11" t="s">
        <v>1948</v>
      </c>
    </row>
    <row r="26" spans="1:19" x14ac:dyDescent="0.25">
      <c r="A26" s="140"/>
      <c r="B26" s="12">
        <v>109</v>
      </c>
      <c r="C26" s="12">
        <v>110</v>
      </c>
      <c r="D26" s="12">
        <v>112</v>
      </c>
      <c r="E26" s="135">
        <v>114</v>
      </c>
      <c r="F26" s="136"/>
      <c r="G26" s="12">
        <v>115</v>
      </c>
      <c r="H26" s="12">
        <v>117</v>
      </c>
      <c r="I26" s="12">
        <v>117</v>
      </c>
      <c r="J26" s="12">
        <v>72</v>
      </c>
      <c r="K26" s="135">
        <v>72</v>
      </c>
      <c r="L26" s="136"/>
      <c r="M26" s="12">
        <v>73</v>
      </c>
      <c r="N26" s="12">
        <v>74</v>
      </c>
      <c r="O26" s="12">
        <v>75</v>
      </c>
      <c r="P26" s="12">
        <v>76</v>
      </c>
      <c r="Q26" s="135">
        <v>76</v>
      </c>
      <c r="R26" s="136"/>
      <c r="S26" s="13" t="s">
        <v>164</v>
      </c>
    </row>
    <row r="27" spans="1:19" x14ac:dyDescent="0.25">
      <c r="A27" s="141"/>
      <c r="B27" s="14">
        <v>121</v>
      </c>
      <c r="C27" s="14">
        <v>122</v>
      </c>
      <c r="D27" s="14">
        <v>124</v>
      </c>
      <c r="E27" s="137">
        <v>126</v>
      </c>
      <c r="F27" s="138"/>
      <c r="G27" s="14">
        <v>128</v>
      </c>
      <c r="H27" s="14">
        <v>129</v>
      </c>
      <c r="I27" s="14">
        <v>130</v>
      </c>
      <c r="J27" s="14">
        <v>85</v>
      </c>
      <c r="K27" s="137">
        <v>85</v>
      </c>
      <c r="L27" s="138"/>
      <c r="M27" s="14">
        <v>86</v>
      </c>
      <c r="N27" s="14">
        <v>87</v>
      </c>
      <c r="O27" s="14">
        <v>88</v>
      </c>
      <c r="P27" s="14">
        <v>89</v>
      </c>
      <c r="Q27" s="137">
        <v>89</v>
      </c>
      <c r="R27" s="138"/>
      <c r="S27" s="15" t="s">
        <v>93</v>
      </c>
    </row>
    <row r="28" spans="1:19" x14ac:dyDescent="0.25">
      <c r="A28" s="139">
        <v>7</v>
      </c>
      <c r="B28" s="3">
        <v>44.6</v>
      </c>
      <c r="C28" s="3">
        <v>45.3</v>
      </c>
      <c r="D28" s="3">
        <v>46.6</v>
      </c>
      <c r="E28" s="142">
        <v>48</v>
      </c>
      <c r="F28" s="143"/>
      <c r="G28" s="3">
        <v>49.5</v>
      </c>
      <c r="H28" s="3">
        <v>50.8</v>
      </c>
      <c r="I28" s="3">
        <v>51.6</v>
      </c>
      <c r="J28" s="3">
        <v>44.6</v>
      </c>
      <c r="K28" s="142">
        <v>45.3</v>
      </c>
      <c r="L28" s="143"/>
      <c r="M28" s="3">
        <v>46.6</v>
      </c>
      <c r="N28" s="3">
        <v>48</v>
      </c>
      <c r="O28" s="3">
        <v>49.5</v>
      </c>
      <c r="P28" s="3">
        <v>50.8</v>
      </c>
      <c r="Q28" s="142">
        <v>51.6</v>
      </c>
      <c r="R28" s="143"/>
      <c r="S28" s="4" t="s">
        <v>162</v>
      </c>
    </row>
    <row r="29" spans="1:19" x14ac:dyDescent="0.25">
      <c r="A29" s="140"/>
      <c r="B29" s="6">
        <v>92</v>
      </c>
      <c r="C29" s="6">
        <v>94</v>
      </c>
      <c r="D29" s="6">
        <v>95</v>
      </c>
      <c r="E29" s="144">
        <v>97</v>
      </c>
      <c r="F29" s="145"/>
      <c r="G29" s="6">
        <v>99</v>
      </c>
      <c r="H29" s="6">
        <v>100</v>
      </c>
      <c r="I29" s="6">
        <v>101</v>
      </c>
      <c r="J29" s="6">
        <v>55</v>
      </c>
      <c r="K29" s="144">
        <v>55</v>
      </c>
      <c r="L29" s="145"/>
      <c r="M29" s="6">
        <v>56</v>
      </c>
      <c r="N29" s="6">
        <v>57</v>
      </c>
      <c r="O29" s="6">
        <v>58</v>
      </c>
      <c r="P29" s="6">
        <v>59</v>
      </c>
      <c r="Q29" s="144">
        <v>59</v>
      </c>
      <c r="R29" s="145"/>
      <c r="S29" s="7" t="s">
        <v>163</v>
      </c>
    </row>
    <row r="30" spans="1:19" x14ac:dyDescent="0.25">
      <c r="A30" s="140"/>
      <c r="B30" s="10">
        <v>106</v>
      </c>
      <c r="C30" s="10">
        <v>107</v>
      </c>
      <c r="D30" s="10">
        <v>109</v>
      </c>
      <c r="E30" s="146">
        <v>111</v>
      </c>
      <c r="F30" s="147"/>
      <c r="G30" s="10">
        <v>113</v>
      </c>
      <c r="H30" s="10">
        <v>114</v>
      </c>
      <c r="I30" s="10">
        <v>115</v>
      </c>
      <c r="J30" s="10">
        <v>70</v>
      </c>
      <c r="K30" s="146">
        <v>70</v>
      </c>
      <c r="L30" s="147"/>
      <c r="M30" s="10">
        <v>71</v>
      </c>
      <c r="N30" s="10">
        <v>72</v>
      </c>
      <c r="O30" s="10">
        <v>73</v>
      </c>
      <c r="P30" s="10">
        <v>74</v>
      </c>
      <c r="Q30" s="146">
        <v>74</v>
      </c>
      <c r="R30" s="147"/>
      <c r="S30" s="11" t="s">
        <v>1948</v>
      </c>
    </row>
    <row r="31" spans="1:19" x14ac:dyDescent="0.25">
      <c r="A31" s="140"/>
      <c r="B31" s="12">
        <v>110</v>
      </c>
      <c r="C31" s="12">
        <v>111</v>
      </c>
      <c r="D31" s="12">
        <v>113</v>
      </c>
      <c r="E31" s="135">
        <v>115</v>
      </c>
      <c r="F31" s="136"/>
      <c r="G31" s="12">
        <v>117</v>
      </c>
      <c r="H31" s="12">
        <v>118</v>
      </c>
      <c r="I31" s="12">
        <v>119</v>
      </c>
      <c r="J31" s="12">
        <v>74</v>
      </c>
      <c r="K31" s="135">
        <v>74</v>
      </c>
      <c r="L31" s="136"/>
      <c r="M31" s="12">
        <v>75</v>
      </c>
      <c r="N31" s="12">
        <v>76</v>
      </c>
      <c r="O31" s="12">
        <v>77</v>
      </c>
      <c r="P31" s="12">
        <v>78</v>
      </c>
      <c r="Q31" s="135">
        <v>78</v>
      </c>
      <c r="R31" s="136"/>
      <c r="S31" s="13" t="s">
        <v>164</v>
      </c>
    </row>
    <row r="32" spans="1:19" x14ac:dyDescent="0.25">
      <c r="A32" s="141"/>
      <c r="B32" s="14">
        <v>122</v>
      </c>
      <c r="C32" s="14">
        <v>123</v>
      </c>
      <c r="D32" s="14">
        <v>125</v>
      </c>
      <c r="E32" s="137">
        <v>127</v>
      </c>
      <c r="F32" s="138"/>
      <c r="G32" s="14">
        <v>129</v>
      </c>
      <c r="H32" s="14">
        <v>130</v>
      </c>
      <c r="I32" s="14">
        <v>131</v>
      </c>
      <c r="J32" s="14">
        <v>87</v>
      </c>
      <c r="K32" s="137">
        <v>87</v>
      </c>
      <c r="L32" s="138"/>
      <c r="M32" s="14">
        <v>88</v>
      </c>
      <c r="N32" s="14">
        <v>89</v>
      </c>
      <c r="O32" s="14">
        <v>90</v>
      </c>
      <c r="P32" s="14">
        <v>91</v>
      </c>
      <c r="Q32" s="137">
        <v>91</v>
      </c>
      <c r="R32" s="138"/>
      <c r="S32" s="15" t="s">
        <v>93</v>
      </c>
    </row>
    <row r="33" spans="1:19" x14ac:dyDescent="0.25">
      <c r="A33" s="139">
        <v>8</v>
      </c>
      <c r="B33" s="3">
        <v>46.8</v>
      </c>
      <c r="C33" s="3">
        <v>47.6</v>
      </c>
      <c r="D33" s="3">
        <v>48.9</v>
      </c>
      <c r="E33" s="142">
        <v>50.4</v>
      </c>
      <c r="F33" s="143"/>
      <c r="G33" s="3">
        <v>52</v>
      </c>
      <c r="H33" s="3">
        <v>53.4</v>
      </c>
      <c r="I33" s="3">
        <v>54.3</v>
      </c>
      <c r="J33" s="3">
        <v>46.8</v>
      </c>
      <c r="K33" s="142">
        <v>47.6</v>
      </c>
      <c r="L33" s="143"/>
      <c r="M33" s="3">
        <v>48.9</v>
      </c>
      <c r="N33" s="3">
        <v>50.4</v>
      </c>
      <c r="O33" s="3">
        <v>52</v>
      </c>
      <c r="P33" s="3">
        <v>53.4</v>
      </c>
      <c r="Q33" s="142">
        <v>54.3</v>
      </c>
      <c r="R33" s="143"/>
      <c r="S33" s="4" t="s">
        <v>162</v>
      </c>
    </row>
    <row r="34" spans="1:19" x14ac:dyDescent="0.25">
      <c r="A34" s="140"/>
      <c r="B34" s="6">
        <v>94</v>
      </c>
      <c r="C34" s="6">
        <v>95</v>
      </c>
      <c r="D34" s="6">
        <v>97</v>
      </c>
      <c r="E34" s="144">
        <v>99</v>
      </c>
      <c r="F34" s="145"/>
      <c r="G34" s="6">
        <v>100</v>
      </c>
      <c r="H34" s="6">
        <v>102</v>
      </c>
      <c r="I34" s="6">
        <v>102</v>
      </c>
      <c r="J34" s="6">
        <v>56</v>
      </c>
      <c r="K34" s="144">
        <v>57</v>
      </c>
      <c r="L34" s="145"/>
      <c r="M34" s="6">
        <v>58</v>
      </c>
      <c r="N34" s="6">
        <v>59</v>
      </c>
      <c r="O34" s="6">
        <v>60</v>
      </c>
      <c r="P34" s="6">
        <v>60</v>
      </c>
      <c r="Q34" s="144">
        <v>61</v>
      </c>
      <c r="R34" s="145"/>
      <c r="S34" s="7" t="s">
        <v>163</v>
      </c>
    </row>
    <row r="35" spans="1:19" x14ac:dyDescent="0.25">
      <c r="A35" s="140"/>
      <c r="B35" s="10">
        <v>107</v>
      </c>
      <c r="C35" s="10">
        <v>109</v>
      </c>
      <c r="D35" s="10">
        <v>110</v>
      </c>
      <c r="E35" s="146">
        <v>112</v>
      </c>
      <c r="F35" s="147"/>
      <c r="G35" s="10">
        <v>114</v>
      </c>
      <c r="H35" s="10">
        <v>115</v>
      </c>
      <c r="I35" s="10">
        <v>116</v>
      </c>
      <c r="J35" s="10">
        <v>71</v>
      </c>
      <c r="K35" s="146">
        <v>72</v>
      </c>
      <c r="L35" s="147"/>
      <c r="M35" s="10">
        <v>72</v>
      </c>
      <c r="N35" s="10">
        <v>73</v>
      </c>
      <c r="O35" s="10">
        <v>74</v>
      </c>
      <c r="P35" s="10">
        <v>75</v>
      </c>
      <c r="Q35" s="146">
        <v>76</v>
      </c>
      <c r="R35" s="147"/>
      <c r="S35" s="11" t="s">
        <v>1948</v>
      </c>
    </row>
    <row r="36" spans="1:19" x14ac:dyDescent="0.25">
      <c r="A36" s="140"/>
      <c r="B36" s="12">
        <v>111</v>
      </c>
      <c r="C36" s="12">
        <v>112</v>
      </c>
      <c r="D36" s="12">
        <v>114</v>
      </c>
      <c r="E36" s="135">
        <v>116</v>
      </c>
      <c r="F36" s="136"/>
      <c r="G36" s="12">
        <v>118</v>
      </c>
      <c r="H36" s="12">
        <v>119</v>
      </c>
      <c r="I36" s="12">
        <v>120</v>
      </c>
      <c r="J36" s="12">
        <v>75</v>
      </c>
      <c r="K36" s="135">
        <v>76</v>
      </c>
      <c r="L36" s="136"/>
      <c r="M36" s="12">
        <v>77</v>
      </c>
      <c r="N36" s="12">
        <v>78</v>
      </c>
      <c r="O36" s="12">
        <v>79</v>
      </c>
      <c r="P36" s="12">
        <v>79</v>
      </c>
      <c r="Q36" s="135">
        <v>80</v>
      </c>
      <c r="R36" s="136"/>
      <c r="S36" s="13" t="s">
        <v>164</v>
      </c>
    </row>
    <row r="37" spans="1:19" x14ac:dyDescent="0.25">
      <c r="A37" s="141"/>
      <c r="B37" s="14">
        <v>124</v>
      </c>
      <c r="C37" s="14">
        <v>125</v>
      </c>
      <c r="D37" s="14">
        <v>127</v>
      </c>
      <c r="E37" s="137">
        <v>128</v>
      </c>
      <c r="F37" s="138"/>
      <c r="G37" s="14">
        <v>130</v>
      </c>
      <c r="H37" s="14">
        <v>132</v>
      </c>
      <c r="I37" s="14">
        <v>132</v>
      </c>
      <c r="J37" s="14">
        <v>88</v>
      </c>
      <c r="K37" s="137">
        <v>89</v>
      </c>
      <c r="L37" s="138"/>
      <c r="M37" s="14">
        <v>90</v>
      </c>
      <c r="N37" s="14">
        <v>91</v>
      </c>
      <c r="O37" s="14">
        <v>92</v>
      </c>
      <c r="P37" s="14">
        <v>92</v>
      </c>
      <c r="Q37" s="137">
        <v>93</v>
      </c>
      <c r="R37" s="138"/>
      <c r="S37" s="15" t="s">
        <v>93</v>
      </c>
    </row>
    <row r="38" spans="1:19" x14ac:dyDescent="0.25">
      <c r="A38" s="139">
        <v>9</v>
      </c>
      <c r="B38" s="3">
        <v>48.7</v>
      </c>
      <c r="C38" s="3">
        <v>49.6</v>
      </c>
      <c r="D38" s="3">
        <v>51</v>
      </c>
      <c r="E38" s="142">
        <v>52.7</v>
      </c>
      <c r="F38" s="143"/>
      <c r="G38" s="3">
        <v>54.3</v>
      </c>
      <c r="H38" s="3">
        <v>55.8</v>
      </c>
      <c r="I38" s="3">
        <v>56.7</v>
      </c>
      <c r="J38" s="3">
        <v>48.7</v>
      </c>
      <c r="K38" s="142">
        <v>49.6</v>
      </c>
      <c r="L38" s="143"/>
      <c r="M38" s="3">
        <v>51</v>
      </c>
      <c r="N38" s="3">
        <v>52.7</v>
      </c>
      <c r="O38" s="3">
        <v>54.3</v>
      </c>
      <c r="P38" s="3">
        <v>55.8</v>
      </c>
      <c r="Q38" s="142">
        <v>56.7</v>
      </c>
      <c r="R38" s="143"/>
      <c r="S38" s="4" t="s">
        <v>162</v>
      </c>
    </row>
    <row r="39" spans="1:19" x14ac:dyDescent="0.25">
      <c r="A39" s="140"/>
      <c r="B39" s="6">
        <v>95</v>
      </c>
      <c r="C39" s="6">
        <v>96</v>
      </c>
      <c r="D39" s="6">
        <v>98</v>
      </c>
      <c r="E39" s="144">
        <v>100</v>
      </c>
      <c r="F39" s="145"/>
      <c r="G39" s="6">
        <v>102</v>
      </c>
      <c r="H39" s="6">
        <v>103</v>
      </c>
      <c r="I39" s="6">
        <v>104</v>
      </c>
      <c r="J39" s="6">
        <v>57</v>
      </c>
      <c r="K39" s="144">
        <v>58</v>
      </c>
      <c r="L39" s="145"/>
      <c r="M39" s="6">
        <v>59</v>
      </c>
      <c r="N39" s="6">
        <v>60</v>
      </c>
      <c r="O39" s="6">
        <v>61</v>
      </c>
      <c r="P39" s="6">
        <v>61</v>
      </c>
      <c r="Q39" s="144">
        <v>62</v>
      </c>
      <c r="R39" s="145"/>
      <c r="S39" s="7" t="s">
        <v>163</v>
      </c>
    </row>
    <row r="40" spans="1:19" x14ac:dyDescent="0.25">
      <c r="A40" s="140"/>
      <c r="B40" s="10">
        <v>109</v>
      </c>
      <c r="C40" s="10">
        <v>110</v>
      </c>
      <c r="D40" s="10">
        <v>112</v>
      </c>
      <c r="E40" s="146">
        <v>114</v>
      </c>
      <c r="F40" s="147"/>
      <c r="G40" s="10">
        <v>115</v>
      </c>
      <c r="H40" s="10">
        <v>117</v>
      </c>
      <c r="I40" s="10">
        <v>118</v>
      </c>
      <c r="J40" s="10">
        <v>72</v>
      </c>
      <c r="K40" s="146">
        <v>73</v>
      </c>
      <c r="L40" s="147"/>
      <c r="M40" s="10">
        <v>74</v>
      </c>
      <c r="N40" s="10">
        <v>75</v>
      </c>
      <c r="O40" s="10">
        <v>76</v>
      </c>
      <c r="P40" s="10">
        <v>76</v>
      </c>
      <c r="Q40" s="146">
        <v>77</v>
      </c>
      <c r="R40" s="147"/>
      <c r="S40" s="11" t="s">
        <v>1948</v>
      </c>
    </row>
    <row r="41" spans="1:19" x14ac:dyDescent="0.25">
      <c r="A41" s="140"/>
      <c r="B41" s="12">
        <v>113</v>
      </c>
      <c r="C41" s="12">
        <v>114</v>
      </c>
      <c r="D41" s="12">
        <v>116</v>
      </c>
      <c r="E41" s="135">
        <v>118</v>
      </c>
      <c r="F41" s="136"/>
      <c r="G41" s="12">
        <v>119</v>
      </c>
      <c r="H41" s="12">
        <v>121</v>
      </c>
      <c r="I41" s="12">
        <v>121</v>
      </c>
      <c r="J41" s="12">
        <v>76</v>
      </c>
      <c r="K41" s="135">
        <v>77</v>
      </c>
      <c r="L41" s="136"/>
      <c r="M41" s="12">
        <v>78</v>
      </c>
      <c r="N41" s="12">
        <v>79</v>
      </c>
      <c r="O41" s="12">
        <v>80</v>
      </c>
      <c r="P41" s="12">
        <v>81</v>
      </c>
      <c r="Q41" s="135">
        <v>81</v>
      </c>
      <c r="R41" s="136"/>
      <c r="S41" s="13" t="s">
        <v>164</v>
      </c>
    </row>
    <row r="42" spans="1:19" x14ac:dyDescent="0.25">
      <c r="A42" s="141"/>
      <c r="B42" s="14">
        <v>125</v>
      </c>
      <c r="C42" s="14">
        <v>126</v>
      </c>
      <c r="D42" s="14">
        <v>128</v>
      </c>
      <c r="E42" s="137">
        <v>130</v>
      </c>
      <c r="F42" s="138"/>
      <c r="G42" s="14">
        <v>132</v>
      </c>
      <c r="H42" s="14">
        <v>133</v>
      </c>
      <c r="I42" s="14">
        <v>134</v>
      </c>
      <c r="J42" s="14">
        <v>89</v>
      </c>
      <c r="K42" s="137">
        <v>90</v>
      </c>
      <c r="L42" s="138"/>
      <c r="M42" s="14">
        <v>91</v>
      </c>
      <c r="N42" s="14">
        <v>92</v>
      </c>
      <c r="O42" s="14">
        <v>93</v>
      </c>
      <c r="P42" s="14">
        <v>93</v>
      </c>
      <c r="Q42" s="137">
        <v>94</v>
      </c>
      <c r="R42" s="138"/>
      <c r="S42" s="15" t="s">
        <v>93</v>
      </c>
    </row>
    <row r="43" spans="1:19" x14ac:dyDescent="0.25">
      <c r="A43" s="139">
        <v>10</v>
      </c>
      <c r="B43" s="3">
        <v>50.5</v>
      </c>
      <c r="C43" s="3">
        <v>51.4</v>
      </c>
      <c r="D43" s="3">
        <v>52.9</v>
      </c>
      <c r="E43" s="142">
        <v>54.7</v>
      </c>
      <c r="F43" s="143"/>
      <c r="G43" s="3">
        <v>56.4</v>
      </c>
      <c r="H43" s="3">
        <v>58</v>
      </c>
      <c r="I43" s="3">
        <v>59</v>
      </c>
      <c r="J43" s="3">
        <v>50.5</v>
      </c>
      <c r="K43" s="142">
        <v>51.4</v>
      </c>
      <c r="L43" s="143"/>
      <c r="M43" s="3">
        <v>52.9</v>
      </c>
      <c r="N43" s="3">
        <v>54.7</v>
      </c>
      <c r="O43" s="3">
        <v>56.4</v>
      </c>
      <c r="P43" s="3">
        <v>58</v>
      </c>
      <c r="Q43" s="142">
        <v>59</v>
      </c>
      <c r="R43" s="143"/>
      <c r="S43" s="4" t="s">
        <v>162</v>
      </c>
    </row>
    <row r="44" spans="1:19" x14ac:dyDescent="0.25">
      <c r="A44" s="140"/>
      <c r="B44" s="6">
        <v>97</v>
      </c>
      <c r="C44" s="6">
        <v>98</v>
      </c>
      <c r="D44" s="6">
        <v>100</v>
      </c>
      <c r="E44" s="144">
        <v>102</v>
      </c>
      <c r="F44" s="145"/>
      <c r="G44" s="6">
        <v>103</v>
      </c>
      <c r="H44" s="6">
        <v>105</v>
      </c>
      <c r="I44" s="6">
        <v>106</v>
      </c>
      <c r="J44" s="6">
        <v>58</v>
      </c>
      <c r="K44" s="144">
        <v>59</v>
      </c>
      <c r="L44" s="145"/>
      <c r="M44" s="6">
        <v>60</v>
      </c>
      <c r="N44" s="6">
        <v>61</v>
      </c>
      <c r="O44" s="6">
        <v>61</v>
      </c>
      <c r="P44" s="6">
        <v>62</v>
      </c>
      <c r="Q44" s="144">
        <v>63</v>
      </c>
      <c r="R44" s="145"/>
      <c r="S44" s="7" t="s">
        <v>163</v>
      </c>
    </row>
    <row r="45" spans="1:19" x14ac:dyDescent="0.25">
      <c r="A45" s="140"/>
      <c r="B45" s="10">
        <v>111</v>
      </c>
      <c r="C45" s="10">
        <v>112</v>
      </c>
      <c r="D45" s="10">
        <v>114</v>
      </c>
      <c r="E45" s="146">
        <v>115</v>
      </c>
      <c r="F45" s="147"/>
      <c r="G45" s="10">
        <v>117</v>
      </c>
      <c r="H45" s="10">
        <v>119</v>
      </c>
      <c r="I45" s="10">
        <v>119</v>
      </c>
      <c r="J45" s="10">
        <v>73</v>
      </c>
      <c r="K45" s="146">
        <v>73</v>
      </c>
      <c r="L45" s="147"/>
      <c r="M45" s="10">
        <v>74</v>
      </c>
      <c r="N45" s="10">
        <v>75</v>
      </c>
      <c r="O45" s="10">
        <v>76</v>
      </c>
      <c r="P45" s="10">
        <v>77</v>
      </c>
      <c r="Q45" s="146">
        <v>78</v>
      </c>
      <c r="R45" s="147"/>
      <c r="S45" s="11" t="s">
        <v>1948</v>
      </c>
    </row>
    <row r="46" spans="1:19" x14ac:dyDescent="0.25">
      <c r="A46" s="140"/>
      <c r="B46" s="12">
        <v>115</v>
      </c>
      <c r="C46" s="12">
        <v>116</v>
      </c>
      <c r="D46" s="12">
        <v>117</v>
      </c>
      <c r="E46" s="135">
        <v>119</v>
      </c>
      <c r="F46" s="136"/>
      <c r="G46" s="12">
        <v>121</v>
      </c>
      <c r="H46" s="12">
        <v>122</v>
      </c>
      <c r="I46" s="12">
        <v>123</v>
      </c>
      <c r="J46" s="12">
        <v>77</v>
      </c>
      <c r="K46" s="135">
        <v>78</v>
      </c>
      <c r="L46" s="136"/>
      <c r="M46" s="12">
        <v>79</v>
      </c>
      <c r="N46" s="12">
        <v>80</v>
      </c>
      <c r="O46" s="12">
        <v>81</v>
      </c>
      <c r="P46" s="12">
        <v>81</v>
      </c>
      <c r="Q46" s="135">
        <v>82</v>
      </c>
      <c r="R46" s="136"/>
      <c r="S46" s="13" t="s">
        <v>164</v>
      </c>
    </row>
    <row r="47" spans="1:19" x14ac:dyDescent="0.25">
      <c r="A47" s="141"/>
      <c r="B47" s="14">
        <v>127</v>
      </c>
      <c r="C47" s="14">
        <v>128</v>
      </c>
      <c r="D47" s="14">
        <v>130</v>
      </c>
      <c r="E47" s="137">
        <v>132</v>
      </c>
      <c r="F47" s="138"/>
      <c r="G47" s="14">
        <v>133</v>
      </c>
      <c r="H47" s="14">
        <v>135</v>
      </c>
      <c r="I47" s="14">
        <v>135</v>
      </c>
      <c r="J47" s="14">
        <v>90</v>
      </c>
      <c r="K47" s="137">
        <v>91</v>
      </c>
      <c r="L47" s="138"/>
      <c r="M47" s="14">
        <v>91</v>
      </c>
      <c r="N47" s="14">
        <v>93</v>
      </c>
      <c r="O47" s="14">
        <v>93</v>
      </c>
      <c r="P47" s="14">
        <v>94</v>
      </c>
      <c r="Q47" s="137">
        <v>95</v>
      </c>
      <c r="R47" s="138"/>
      <c r="S47" s="15" t="s">
        <v>93</v>
      </c>
    </row>
    <row r="48" spans="1:19" x14ac:dyDescent="0.25">
      <c r="A48" s="139">
        <v>11</v>
      </c>
      <c r="B48" s="3">
        <v>52.1</v>
      </c>
      <c r="C48" s="3">
        <v>53.1</v>
      </c>
      <c r="D48" s="3">
        <v>54.7</v>
      </c>
      <c r="E48" s="142">
        <v>56.6</v>
      </c>
      <c r="F48" s="143"/>
      <c r="G48" s="3">
        <v>58.5</v>
      </c>
      <c r="H48" s="3">
        <v>60.2</v>
      </c>
      <c r="I48" s="3">
        <v>61.2</v>
      </c>
      <c r="J48" s="3">
        <v>52.1</v>
      </c>
      <c r="K48" s="142">
        <v>53.1</v>
      </c>
      <c r="L48" s="143"/>
      <c r="M48" s="3">
        <v>54.7</v>
      </c>
      <c r="N48" s="3">
        <v>56.6</v>
      </c>
      <c r="O48" s="3">
        <v>58.5</v>
      </c>
      <c r="P48" s="3">
        <v>60.2</v>
      </c>
      <c r="Q48" s="142">
        <v>61.2</v>
      </c>
      <c r="R48" s="143"/>
      <c r="S48" s="4" t="s">
        <v>162</v>
      </c>
    </row>
    <row r="49" spans="1:19" x14ac:dyDescent="0.25">
      <c r="A49" s="140"/>
      <c r="B49" s="6">
        <v>99</v>
      </c>
      <c r="C49" s="6">
        <v>100</v>
      </c>
      <c r="D49" s="6">
        <v>102</v>
      </c>
      <c r="E49" s="144">
        <v>104</v>
      </c>
      <c r="F49" s="145"/>
      <c r="G49" s="6">
        <v>105</v>
      </c>
      <c r="H49" s="6">
        <v>107</v>
      </c>
      <c r="I49" s="6">
        <v>107</v>
      </c>
      <c r="J49" s="6">
        <v>59</v>
      </c>
      <c r="K49" s="144">
        <v>59</v>
      </c>
      <c r="L49" s="145"/>
      <c r="M49" s="6">
        <v>60</v>
      </c>
      <c r="N49" s="6">
        <v>61</v>
      </c>
      <c r="O49" s="6">
        <v>62</v>
      </c>
      <c r="P49" s="6">
        <v>63</v>
      </c>
      <c r="Q49" s="144">
        <v>63</v>
      </c>
      <c r="R49" s="145"/>
      <c r="S49" s="7" t="s">
        <v>163</v>
      </c>
    </row>
    <row r="50" spans="1:19" x14ac:dyDescent="0.25">
      <c r="A50" s="140"/>
      <c r="B50" s="10">
        <v>113</v>
      </c>
      <c r="C50" s="10">
        <v>114</v>
      </c>
      <c r="D50" s="10">
        <v>115</v>
      </c>
      <c r="E50" s="146">
        <v>117</v>
      </c>
      <c r="F50" s="147"/>
      <c r="G50" s="10">
        <v>119</v>
      </c>
      <c r="H50" s="10">
        <v>120</v>
      </c>
      <c r="I50" s="10">
        <v>121</v>
      </c>
      <c r="J50" s="10">
        <v>74</v>
      </c>
      <c r="K50" s="146">
        <v>74</v>
      </c>
      <c r="L50" s="147"/>
      <c r="M50" s="10">
        <v>75</v>
      </c>
      <c r="N50" s="10">
        <v>76</v>
      </c>
      <c r="O50" s="10">
        <v>77</v>
      </c>
      <c r="P50" s="10">
        <v>78</v>
      </c>
      <c r="Q50" s="146">
        <v>78</v>
      </c>
      <c r="R50" s="147"/>
      <c r="S50" s="11" t="s">
        <v>1948</v>
      </c>
    </row>
    <row r="51" spans="1:19" x14ac:dyDescent="0.25">
      <c r="A51" s="140"/>
      <c r="B51" s="12">
        <v>117</v>
      </c>
      <c r="C51" s="12">
        <v>118</v>
      </c>
      <c r="D51" s="12">
        <v>119</v>
      </c>
      <c r="E51" s="135">
        <v>121</v>
      </c>
      <c r="F51" s="136"/>
      <c r="G51" s="12">
        <v>123</v>
      </c>
      <c r="H51" s="12">
        <v>124</v>
      </c>
      <c r="I51" s="12">
        <v>125</v>
      </c>
      <c r="J51" s="12">
        <v>78</v>
      </c>
      <c r="K51" s="135">
        <v>78</v>
      </c>
      <c r="L51" s="136"/>
      <c r="M51" s="12">
        <v>79</v>
      </c>
      <c r="N51" s="12">
        <v>80</v>
      </c>
      <c r="O51" s="12">
        <v>81</v>
      </c>
      <c r="P51" s="12">
        <v>82</v>
      </c>
      <c r="Q51" s="135">
        <v>82</v>
      </c>
      <c r="R51" s="136"/>
      <c r="S51" s="13" t="s">
        <v>164</v>
      </c>
    </row>
    <row r="52" spans="1:19" x14ac:dyDescent="0.25">
      <c r="A52" s="141"/>
      <c r="B52" s="14">
        <v>129</v>
      </c>
      <c r="C52" s="14">
        <v>130</v>
      </c>
      <c r="D52" s="14">
        <v>132</v>
      </c>
      <c r="E52" s="137">
        <v>134</v>
      </c>
      <c r="F52" s="138"/>
      <c r="G52" s="14">
        <v>135</v>
      </c>
      <c r="H52" s="14">
        <v>137</v>
      </c>
      <c r="I52" s="14">
        <v>137</v>
      </c>
      <c r="J52" s="14">
        <v>91</v>
      </c>
      <c r="K52" s="137">
        <v>91</v>
      </c>
      <c r="L52" s="138"/>
      <c r="M52" s="14">
        <v>92</v>
      </c>
      <c r="N52" s="14">
        <v>93</v>
      </c>
      <c r="O52" s="14">
        <v>94</v>
      </c>
      <c r="P52" s="14">
        <v>95</v>
      </c>
      <c r="Q52" s="137">
        <v>95</v>
      </c>
      <c r="R52" s="138"/>
      <c r="S52" s="15" t="s">
        <v>93</v>
      </c>
    </row>
    <row r="53" spans="1:19" x14ac:dyDescent="0.25">
      <c r="A53" s="139">
        <v>12</v>
      </c>
      <c r="B53" s="3">
        <v>54.1</v>
      </c>
      <c r="C53" s="3">
        <v>55.1</v>
      </c>
      <c r="D53" s="3">
        <v>56.8</v>
      </c>
      <c r="E53" s="142">
        <v>58.8</v>
      </c>
      <c r="F53" s="143"/>
      <c r="G53" s="3">
        <v>60.8</v>
      </c>
      <c r="H53" s="3">
        <v>62.6</v>
      </c>
      <c r="I53" s="3">
        <v>63.7</v>
      </c>
      <c r="J53" s="3">
        <v>54.1</v>
      </c>
      <c r="K53" s="142">
        <v>55.1</v>
      </c>
      <c r="L53" s="143"/>
      <c r="M53" s="3">
        <v>56.8</v>
      </c>
      <c r="N53" s="3">
        <v>58.8</v>
      </c>
      <c r="O53" s="3">
        <v>60.8</v>
      </c>
      <c r="P53" s="3">
        <v>62.6</v>
      </c>
      <c r="Q53" s="142">
        <v>63.7</v>
      </c>
      <c r="R53" s="143"/>
      <c r="S53" s="4" t="s">
        <v>162</v>
      </c>
    </row>
    <row r="54" spans="1:19" x14ac:dyDescent="0.25">
      <c r="A54" s="140"/>
      <c r="B54" s="6">
        <v>101</v>
      </c>
      <c r="C54" s="6">
        <v>102</v>
      </c>
      <c r="D54" s="6">
        <v>104</v>
      </c>
      <c r="E54" s="144">
        <v>106</v>
      </c>
      <c r="F54" s="145"/>
      <c r="G54" s="6">
        <v>108</v>
      </c>
      <c r="H54" s="6">
        <v>109</v>
      </c>
      <c r="I54" s="6">
        <v>110</v>
      </c>
      <c r="J54" s="6">
        <v>59</v>
      </c>
      <c r="K54" s="144">
        <v>60</v>
      </c>
      <c r="L54" s="145"/>
      <c r="M54" s="6">
        <v>61</v>
      </c>
      <c r="N54" s="6">
        <v>62</v>
      </c>
      <c r="O54" s="6">
        <v>63</v>
      </c>
      <c r="P54" s="6">
        <v>63</v>
      </c>
      <c r="Q54" s="144">
        <v>64</v>
      </c>
      <c r="R54" s="145"/>
      <c r="S54" s="7" t="s">
        <v>163</v>
      </c>
    </row>
    <row r="55" spans="1:19" x14ac:dyDescent="0.25">
      <c r="A55" s="140"/>
      <c r="B55" s="10">
        <v>115</v>
      </c>
      <c r="C55" s="10">
        <v>116</v>
      </c>
      <c r="D55" s="10">
        <v>118</v>
      </c>
      <c r="E55" s="146">
        <v>120</v>
      </c>
      <c r="F55" s="147"/>
      <c r="G55" s="10">
        <v>121</v>
      </c>
      <c r="H55" s="10">
        <v>123</v>
      </c>
      <c r="I55" s="10">
        <v>123</v>
      </c>
      <c r="J55" s="10">
        <v>74</v>
      </c>
      <c r="K55" s="146">
        <v>75</v>
      </c>
      <c r="L55" s="147"/>
      <c r="M55" s="10">
        <v>75</v>
      </c>
      <c r="N55" s="10">
        <v>76</v>
      </c>
      <c r="O55" s="10">
        <v>77</v>
      </c>
      <c r="P55" s="10">
        <v>78</v>
      </c>
      <c r="Q55" s="146">
        <v>79</v>
      </c>
      <c r="R55" s="147"/>
      <c r="S55" s="11" t="s">
        <v>1948</v>
      </c>
    </row>
    <row r="56" spans="1:19" x14ac:dyDescent="0.25">
      <c r="A56" s="140"/>
      <c r="B56" s="12">
        <v>119</v>
      </c>
      <c r="C56" s="12">
        <v>120</v>
      </c>
      <c r="D56" s="12">
        <v>122</v>
      </c>
      <c r="E56" s="135">
        <v>123</v>
      </c>
      <c r="F56" s="136"/>
      <c r="G56" s="12">
        <v>125</v>
      </c>
      <c r="H56" s="12">
        <v>127</v>
      </c>
      <c r="I56" s="12">
        <v>127</v>
      </c>
      <c r="J56" s="12">
        <v>78</v>
      </c>
      <c r="K56" s="135">
        <v>79</v>
      </c>
      <c r="L56" s="136"/>
      <c r="M56" s="12">
        <v>80</v>
      </c>
      <c r="N56" s="12">
        <v>81</v>
      </c>
      <c r="O56" s="12">
        <v>82</v>
      </c>
      <c r="P56" s="12">
        <v>82</v>
      </c>
      <c r="Q56" s="135">
        <v>83</v>
      </c>
      <c r="R56" s="136"/>
      <c r="S56" s="13" t="s">
        <v>164</v>
      </c>
    </row>
    <row r="57" spans="1:19" x14ac:dyDescent="0.25">
      <c r="A57" s="141"/>
      <c r="B57" s="14">
        <v>131</v>
      </c>
      <c r="C57" s="14">
        <v>132</v>
      </c>
      <c r="D57" s="14">
        <v>134</v>
      </c>
      <c r="E57" s="137">
        <v>136</v>
      </c>
      <c r="F57" s="138"/>
      <c r="G57" s="14">
        <v>138</v>
      </c>
      <c r="H57" s="14">
        <v>139</v>
      </c>
      <c r="I57" s="14">
        <v>140</v>
      </c>
      <c r="J57" s="14">
        <v>91</v>
      </c>
      <c r="K57" s="137">
        <v>92</v>
      </c>
      <c r="L57" s="138"/>
      <c r="M57" s="14">
        <v>93</v>
      </c>
      <c r="N57" s="14">
        <v>94</v>
      </c>
      <c r="O57" s="14">
        <v>95</v>
      </c>
      <c r="P57" s="14">
        <v>95</v>
      </c>
      <c r="Q57" s="137">
        <v>96</v>
      </c>
      <c r="R57" s="138"/>
      <c r="S57" s="15" t="s">
        <v>93</v>
      </c>
    </row>
    <row r="58" spans="1:19" x14ac:dyDescent="0.25">
      <c r="A58" s="139">
        <v>13</v>
      </c>
      <c r="B58" s="3">
        <v>56.5</v>
      </c>
      <c r="C58" s="3">
        <v>57.6</v>
      </c>
      <c r="D58" s="3">
        <v>59.5</v>
      </c>
      <c r="E58" s="142">
        <v>61.6</v>
      </c>
      <c r="F58" s="143"/>
      <c r="G58" s="3">
        <v>63.7</v>
      </c>
      <c r="H58" s="3">
        <v>65.599999999999994</v>
      </c>
      <c r="I58" s="3">
        <v>66.7</v>
      </c>
      <c r="J58" s="3">
        <v>56.5</v>
      </c>
      <c r="K58" s="142">
        <v>57.6</v>
      </c>
      <c r="L58" s="143"/>
      <c r="M58" s="3">
        <v>59.5</v>
      </c>
      <c r="N58" s="3">
        <v>61.6</v>
      </c>
      <c r="O58" s="3">
        <v>63.7</v>
      </c>
      <c r="P58" s="3">
        <v>65.599999999999994</v>
      </c>
      <c r="Q58" s="142">
        <v>66.7</v>
      </c>
      <c r="R58" s="143"/>
      <c r="S58" s="4" t="s">
        <v>162</v>
      </c>
    </row>
    <row r="59" spans="1:19" x14ac:dyDescent="0.25">
      <c r="A59" s="140"/>
      <c r="B59" s="6">
        <v>104</v>
      </c>
      <c r="C59" s="6">
        <v>105</v>
      </c>
      <c r="D59" s="6">
        <v>106</v>
      </c>
      <c r="E59" s="144">
        <v>108</v>
      </c>
      <c r="F59" s="145"/>
      <c r="G59" s="6">
        <v>110</v>
      </c>
      <c r="H59" s="6">
        <v>111</v>
      </c>
      <c r="I59" s="6">
        <v>112</v>
      </c>
      <c r="J59" s="6">
        <v>60</v>
      </c>
      <c r="K59" s="144">
        <v>60</v>
      </c>
      <c r="L59" s="145"/>
      <c r="M59" s="6">
        <v>61</v>
      </c>
      <c r="N59" s="6">
        <v>62</v>
      </c>
      <c r="O59" s="6">
        <v>63</v>
      </c>
      <c r="P59" s="6">
        <v>64</v>
      </c>
      <c r="Q59" s="144">
        <v>64</v>
      </c>
      <c r="R59" s="145"/>
      <c r="S59" s="7" t="s">
        <v>163</v>
      </c>
    </row>
    <row r="60" spans="1:19" x14ac:dyDescent="0.25">
      <c r="A60" s="140"/>
      <c r="B60" s="10">
        <v>117</v>
      </c>
      <c r="C60" s="10">
        <v>118</v>
      </c>
      <c r="D60" s="10">
        <v>120</v>
      </c>
      <c r="E60" s="146">
        <v>122</v>
      </c>
      <c r="F60" s="147"/>
      <c r="G60" s="10">
        <v>124</v>
      </c>
      <c r="H60" s="10">
        <v>125</v>
      </c>
      <c r="I60" s="10">
        <v>126</v>
      </c>
      <c r="J60" s="10">
        <v>75</v>
      </c>
      <c r="K60" s="146">
        <v>75</v>
      </c>
      <c r="L60" s="147"/>
      <c r="M60" s="10">
        <v>76</v>
      </c>
      <c r="N60" s="10">
        <v>77</v>
      </c>
      <c r="O60" s="10">
        <v>78</v>
      </c>
      <c r="P60" s="10">
        <v>79</v>
      </c>
      <c r="Q60" s="146">
        <v>79</v>
      </c>
      <c r="R60" s="147"/>
      <c r="S60" s="11" t="s">
        <v>1948</v>
      </c>
    </row>
    <row r="61" spans="1:19" x14ac:dyDescent="0.25">
      <c r="A61" s="140"/>
      <c r="B61" s="12">
        <v>121</v>
      </c>
      <c r="C61" s="12">
        <v>122</v>
      </c>
      <c r="D61" s="12">
        <v>124</v>
      </c>
      <c r="E61" s="135">
        <v>126</v>
      </c>
      <c r="F61" s="136"/>
      <c r="G61" s="12">
        <v>128</v>
      </c>
      <c r="H61" s="12">
        <v>129</v>
      </c>
      <c r="I61" s="12">
        <v>130</v>
      </c>
      <c r="J61" s="12">
        <v>79</v>
      </c>
      <c r="K61" s="135">
        <v>79</v>
      </c>
      <c r="L61" s="136"/>
      <c r="M61" s="12">
        <v>80</v>
      </c>
      <c r="N61" s="12">
        <v>81</v>
      </c>
      <c r="O61" s="12">
        <v>82</v>
      </c>
      <c r="P61" s="12">
        <v>83</v>
      </c>
      <c r="Q61" s="135">
        <v>83</v>
      </c>
      <c r="R61" s="136"/>
      <c r="S61" s="13" t="s">
        <v>164</v>
      </c>
    </row>
    <row r="62" spans="1:19" x14ac:dyDescent="0.25">
      <c r="A62" s="141"/>
      <c r="B62" s="14">
        <v>133</v>
      </c>
      <c r="C62" s="14">
        <v>135</v>
      </c>
      <c r="D62" s="14">
        <v>136</v>
      </c>
      <c r="E62" s="137">
        <v>138</v>
      </c>
      <c r="F62" s="138"/>
      <c r="G62" s="14">
        <v>140</v>
      </c>
      <c r="H62" s="14">
        <v>141</v>
      </c>
      <c r="I62" s="14">
        <v>142</v>
      </c>
      <c r="J62" s="14">
        <v>92</v>
      </c>
      <c r="K62" s="137">
        <v>92</v>
      </c>
      <c r="L62" s="138"/>
      <c r="M62" s="14">
        <v>93</v>
      </c>
      <c r="N62" s="14">
        <v>94</v>
      </c>
      <c r="O62" s="14">
        <v>95</v>
      </c>
      <c r="P62" s="14">
        <v>96</v>
      </c>
      <c r="Q62" s="137">
        <v>96</v>
      </c>
      <c r="R62" s="138"/>
      <c r="S62" s="15" t="s">
        <v>93</v>
      </c>
    </row>
    <row r="63" spans="1:19" x14ac:dyDescent="0.25">
      <c r="A63" s="139">
        <v>14</v>
      </c>
      <c r="B63" s="3">
        <v>59.3</v>
      </c>
      <c r="C63" s="3">
        <v>60.5</v>
      </c>
      <c r="D63" s="3">
        <v>62.5</v>
      </c>
      <c r="E63" s="142">
        <v>64.599999999999994</v>
      </c>
      <c r="F63" s="143"/>
      <c r="G63" s="3">
        <v>66.7</v>
      </c>
      <c r="H63" s="3">
        <v>68.599999999999994</v>
      </c>
      <c r="I63" s="3">
        <v>69.7</v>
      </c>
      <c r="J63" s="3">
        <v>59.3</v>
      </c>
      <c r="K63" s="142">
        <v>60.5</v>
      </c>
      <c r="L63" s="143"/>
      <c r="M63" s="3">
        <v>62.5</v>
      </c>
      <c r="N63" s="3">
        <v>64.599999999999994</v>
      </c>
      <c r="O63" s="3">
        <v>66.7</v>
      </c>
      <c r="P63" s="3">
        <v>68.599999999999994</v>
      </c>
      <c r="Q63" s="142">
        <v>69.7</v>
      </c>
      <c r="R63" s="143"/>
      <c r="S63" s="4" t="s">
        <v>162</v>
      </c>
    </row>
    <row r="64" spans="1:19" x14ac:dyDescent="0.25">
      <c r="A64" s="140"/>
      <c r="B64" s="6">
        <v>106</v>
      </c>
      <c r="C64" s="6">
        <v>107</v>
      </c>
      <c r="D64" s="6">
        <v>109</v>
      </c>
      <c r="E64" s="144">
        <v>111</v>
      </c>
      <c r="F64" s="145"/>
      <c r="G64" s="6">
        <v>113</v>
      </c>
      <c r="H64" s="6">
        <v>114</v>
      </c>
      <c r="I64" s="6">
        <v>115</v>
      </c>
      <c r="J64" s="6">
        <v>60</v>
      </c>
      <c r="K64" s="144">
        <v>61</v>
      </c>
      <c r="L64" s="145"/>
      <c r="M64" s="6">
        <v>62</v>
      </c>
      <c r="N64" s="6">
        <v>63</v>
      </c>
      <c r="O64" s="6">
        <v>64</v>
      </c>
      <c r="P64" s="6">
        <v>65</v>
      </c>
      <c r="Q64" s="144">
        <v>65</v>
      </c>
      <c r="R64" s="145"/>
      <c r="S64" s="7" t="s">
        <v>163</v>
      </c>
    </row>
    <row r="65" spans="1:19" x14ac:dyDescent="0.25">
      <c r="A65" s="140"/>
      <c r="B65" s="10">
        <v>120</v>
      </c>
      <c r="C65" s="10">
        <v>121</v>
      </c>
      <c r="D65" s="10">
        <v>123</v>
      </c>
      <c r="E65" s="146">
        <v>125</v>
      </c>
      <c r="F65" s="147"/>
      <c r="G65" s="10">
        <v>126</v>
      </c>
      <c r="H65" s="10">
        <v>128</v>
      </c>
      <c r="I65" s="10">
        <v>128</v>
      </c>
      <c r="J65" s="10">
        <v>75</v>
      </c>
      <c r="K65" s="146">
        <v>76</v>
      </c>
      <c r="L65" s="147"/>
      <c r="M65" s="10">
        <v>77</v>
      </c>
      <c r="N65" s="10">
        <v>78</v>
      </c>
      <c r="O65" s="10">
        <v>79</v>
      </c>
      <c r="P65" s="10">
        <v>79</v>
      </c>
      <c r="Q65" s="146">
        <v>80</v>
      </c>
      <c r="R65" s="147"/>
      <c r="S65" s="11" t="s">
        <v>1948</v>
      </c>
    </row>
    <row r="66" spans="1:19" x14ac:dyDescent="0.25">
      <c r="A66" s="140"/>
      <c r="B66" s="12">
        <v>124</v>
      </c>
      <c r="C66" s="12">
        <v>125</v>
      </c>
      <c r="D66" s="12">
        <v>127</v>
      </c>
      <c r="E66" s="135">
        <v>128</v>
      </c>
      <c r="F66" s="136"/>
      <c r="G66" s="12">
        <v>130</v>
      </c>
      <c r="H66" s="12">
        <v>132</v>
      </c>
      <c r="I66" s="12">
        <v>132</v>
      </c>
      <c r="J66" s="12">
        <v>80</v>
      </c>
      <c r="K66" s="135">
        <v>80</v>
      </c>
      <c r="L66" s="136"/>
      <c r="M66" s="12">
        <v>81</v>
      </c>
      <c r="N66" s="12">
        <v>82</v>
      </c>
      <c r="O66" s="12">
        <v>83</v>
      </c>
      <c r="P66" s="12">
        <v>84</v>
      </c>
      <c r="Q66" s="135">
        <v>84</v>
      </c>
      <c r="R66" s="136"/>
      <c r="S66" s="13" t="s">
        <v>164</v>
      </c>
    </row>
    <row r="67" spans="1:19" x14ac:dyDescent="0.25">
      <c r="A67" s="141"/>
      <c r="B67" s="14">
        <v>136</v>
      </c>
      <c r="C67" s="14">
        <v>137</v>
      </c>
      <c r="D67" s="14">
        <v>139</v>
      </c>
      <c r="E67" s="137">
        <v>141</v>
      </c>
      <c r="F67" s="138"/>
      <c r="G67" s="14">
        <v>143</v>
      </c>
      <c r="H67" s="14">
        <v>144</v>
      </c>
      <c r="I67" s="14">
        <v>145</v>
      </c>
      <c r="J67" s="14">
        <v>92</v>
      </c>
      <c r="K67" s="137">
        <v>93</v>
      </c>
      <c r="L67" s="138"/>
      <c r="M67" s="14">
        <v>94</v>
      </c>
      <c r="N67" s="14">
        <v>95</v>
      </c>
      <c r="O67" s="14">
        <v>96</v>
      </c>
      <c r="P67" s="14">
        <v>97</v>
      </c>
      <c r="Q67" s="137">
        <v>97</v>
      </c>
      <c r="R67" s="138"/>
      <c r="S67" s="15" t="s">
        <v>93</v>
      </c>
    </row>
    <row r="68" spans="1:19" x14ac:dyDescent="0.25">
      <c r="A68" s="139">
        <v>15</v>
      </c>
      <c r="B68" s="3">
        <v>61.7</v>
      </c>
      <c r="C68" s="3">
        <v>62.9</v>
      </c>
      <c r="D68" s="3">
        <v>64.900000000000006</v>
      </c>
      <c r="E68" s="142">
        <v>67</v>
      </c>
      <c r="F68" s="143"/>
      <c r="G68" s="3">
        <v>69</v>
      </c>
      <c r="H68" s="3">
        <v>70.8</v>
      </c>
      <c r="I68" s="3">
        <v>71.8</v>
      </c>
      <c r="J68" s="3">
        <v>61.7</v>
      </c>
      <c r="K68" s="142">
        <v>62.9</v>
      </c>
      <c r="L68" s="143"/>
      <c r="M68" s="3">
        <v>64.900000000000006</v>
      </c>
      <c r="N68" s="3">
        <v>67</v>
      </c>
      <c r="O68" s="3">
        <v>69</v>
      </c>
      <c r="P68" s="3">
        <v>70.8</v>
      </c>
      <c r="Q68" s="142">
        <v>71.8</v>
      </c>
      <c r="R68" s="143"/>
      <c r="S68" s="4" t="s">
        <v>162</v>
      </c>
    </row>
    <row r="69" spans="1:19" x14ac:dyDescent="0.25">
      <c r="A69" s="140"/>
      <c r="B69" s="6">
        <v>109</v>
      </c>
      <c r="C69" s="6">
        <v>110</v>
      </c>
      <c r="D69" s="6">
        <v>112</v>
      </c>
      <c r="E69" s="144">
        <v>113</v>
      </c>
      <c r="F69" s="145"/>
      <c r="G69" s="6">
        <v>115</v>
      </c>
      <c r="H69" s="6">
        <v>117</v>
      </c>
      <c r="I69" s="6">
        <v>117</v>
      </c>
      <c r="J69" s="6">
        <v>61</v>
      </c>
      <c r="K69" s="144">
        <v>62</v>
      </c>
      <c r="L69" s="145"/>
      <c r="M69" s="6">
        <v>63</v>
      </c>
      <c r="N69" s="6">
        <v>64</v>
      </c>
      <c r="O69" s="6">
        <v>65</v>
      </c>
      <c r="P69" s="6">
        <v>66</v>
      </c>
      <c r="Q69" s="144">
        <v>66</v>
      </c>
      <c r="R69" s="145"/>
      <c r="S69" s="7" t="s">
        <v>163</v>
      </c>
    </row>
    <row r="70" spans="1:19" x14ac:dyDescent="0.25">
      <c r="A70" s="140"/>
      <c r="B70" s="10">
        <v>122</v>
      </c>
      <c r="C70" s="10">
        <v>124</v>
      </c>
      <c r="D70" s="10">
        <v>125</v>
      </c>
      <c r="E70" s="146">
        <v>127</v>
      </c>
      <c r="F70" s="147"/>
      <c r="G70" s="10">
        <v>129</v>
      </c>
      <c r="H70" s="10">
        <v>130</v>
      </c>
      <c r="I70" s="10">
        <v>131</v>
      </c>
      <c r="J70" s="10">
        <v>76</v>
      </c>
      <c r="K70" s="146">
        <v>77</v>
      </c>
      <c r="L70" s="147"/>
      <c r="M70" s="10">
        <v>78</v>
      </c>
      <c r="N70" s="10">
        <v>79</v>
      </c>
      <c r="O70" s="10">
        <v>80</v>
      </c>
      <c r="P70" s="10">
        <v>80</v>
      </c>
      <c r="Q70" s="146">
        <v>81</v>
      </c>
      <c r="R70" s="147"/>
      <c r="S70" s="11" t="s">
        <v>1948</v>
      </c>
    </row>
    <row r="71" spans="1:19" x14ac:dyDescent="0.25">
      <c r="A71" s="140"/>
      <c r="B71" s="12">
        <v>126</v>
      </c>
      <c r="C71" s="12">
        <v>127</v>
      </c>
      <c r="D71" s="12">
        <v>129</v>
      </c>
      <c r="E71" s="135">
        <v>131</v>
      </c>
      <c r="F71" s="136"/>
      <c r="G71" s="12">
        <v>133</v>
      </c>
      <c r="H71" s="12">
        <v>134</v>
      </c>
      <c r="I71" s="12">
        <v>135</v>
      </c>
      <c r="J71" s="12">
        <v>81</v>
      </c>
      <c r="K71" s="135">
        <v>81</v>
      </c>
      <c r="L71" s="136"/>
      <c r="M71" s="12">
        <v>82</v>
      </c>
      <c r="N71" s="12">
        <v>83</v>
      </c>
      <c r="O71" s="12">
        <v>84</v>
      </c>
      <c r="P71" s="12">
        <v>85</v>
      </c>
      <c r="Q71" s="135">
        <v>85</v>
      </c>
      <c r="R71" s="136"/>
      <c r="S71" s="13" t="s">
        <v>164</v>
      </c>
    </row>
    <row r="72" spans="1:19" x14ac:dyDescent="0.25">
      <c r="A72" s="141"/>
      <c r="B72" s="14">
        <v>139</v>
      </c>
      <c r="C72" s="14">
        <v>140</v>
      </c>
      <c r="D72" s="14">
        <v>141</v>
      </c>
      <c r="E72" s="137">
        <v>143</v>
      </c>
      <c r="F72" s="138"/>
      <c r="G72" s="14">
        <v>145</v>
      </c>
      <c r="H72" s="14">
        <v>147</v>
      </c>
      <c r="I72" s="14">
        <v>147</v>
      </c>
      <c r="J72" s="14">
        <v>93</v>
      </c>
      <c r="K72" s="137">
        <v>94</v>
      </c>
      <c r="L72" s="138"/>
      <c r="M72" s="14">
        <v>95</v>
      </c>
      <c r="N72" s="14">
        <v>96</v>
      </c>
      <c r="O72" s="14">
        <v>97</v>
      </c>
      <c r="P72" s="14">
        <v>98</v>
      </c>
      <c r="Q72" s="137">
        <v>98</v>
      </c>
      <c r="R72" s="138"/>
      <c r="S72" s="15" t="s">
        <v>93</v>
      </c>
    </row>
    <row r="73" spans="1:19" x14ac:dyDescent="0.25">
      <c r="A73" s="139">
        <v>16</v>
      </c>
      <c r="B73" s="3">
        <v>63.3</v>
      </c>
      <c r="C73" s="3">
        <v>64.5</v>
      </c>
      <c r="D73" s="3">
        <v>66.3</v>
      </c>
      <c r="E73" s="142">
        <v>68.400000000000006</v>
      </c>
      <c r="F73" s="143"/>
      <c r="G73" s="3">
        <v>70.3</v>
      </c>
      <c r="H73" s="3">
        <v>72</v>
      </c>
      <c r="I73" s="3">
        <v>73</v>
      </c>
      <c r="J73" s="3">
        <v>63.3</v>
      </c>
      <c r="K73" s="142">
        <v>64.5</v>
      </c>
      <c r="L73" s="143"/>
      <c r="M73" s="3">
        <v>66.3</v>
      </c>
      <c r="N73" s="3">
        <v>68.400000000000006</v>
      </c>
      <c r="O73" s="3">
        <v>70.3</v>
      </c>
      <c r="P73" s="3">
        <v>72</v>
      </c>
      <c r="Q73" s="142">
        <v>73</v>
      </c>
      <c r="R73" s="143"/>
      <c r="S73" s="4" t="s">
        <v>162</v>
      </c>
    </row>
    <row r="74" spans="1:19" x14ac:dyDescent="0.25">
      <c r="A74" s="140"/>
      <c r="B74" s="6">
        <v>111</v>
      </c>
      <c r="C74" s="6">
        <v>112</v>
      </c>
      <c r="D74" s="6">
        <v>114</v>
      </c>
      <c r="E74" s="144">
        <v>116</v>
      </c>
      <c r="F74" s="145"/>
      <c r="G74" s="6">
        <v>118</v>
      </c>
      <c r="H74" s="6">
        <v>119</v>
      </c>
      <c r="I74" s="6">
        <v>120</v>
      </c>
      <c r="J74" s="6">
        <v>63</v>
      </c>
      <c r="K74" s="144">
        <v>63</v>
      </c>
      <c r="L74" s="145"/>
      <c r="M74" s="6">
        <v>64</v>
      </c>
      <c r="N74" s="6">
        <v>65</v>
      </c>
      <c r="O74" s="6">
        <v>66</v>
      </c>
      <c r="P74" s="6">
        <v>67</v>
      </c>
      <c r="Q74" s="144">
        <v>67</v>
      </c>
      <c r="R74" s="145"/>
      <c r="S74" s="7" t="s">
        <v>163</v>
      </c>
    </row>
    <row r="75" spans="1:19" x14ac:dyDescent="0.25">
      <c r="A75" s="140"/>
      <c r="B75" s="10">
        <v>125</v>
      </c>
      <c r="C75" s="10">
        <v>126</v>
      </c>
      <c r="D75" s="10">
        <v>128</v>
      </c>
      <c r="E75" s="146">
        <v>130</v>
      </c>
      <c r="F75" s="147"/>
      <c r="G75" s="10">
        <v>131</v>
      </c>
      <c r="H75" s="10">
        <v>133</v>
      </c>
      <c r="I75" s="10">
        <v>134</v>
      </c>
      <c r="J75" s="10">
        <v>78</v>
      </c>
      <c r="K75" s="146">
        <v>78</v>
      </c>
      <c r="L75" s="147"/>
      <c r="M75" s="10">
        <v>79</v>
      </c>
      <c r="N75" s="10">
        <v>80</v>
      </c>
      <c r="O75" s="10">
        <v>81</v>
      </c>
      <c r="P75" s="10">
        <v>82</v>
      </c>
      <c r="Q75" s="146">
        <v>82</v>
      </c>
      <c r="R75" s="147"/>
      <c r="S75" s="11" t="s">
        <v>1948</v>
      </c>
    </row>
    <row r="76" spans="1:19" x14ac:dyDescent="0.25">
      <c r="A76" s="140"/>
      <c r="B76" s="12">
        <v>129</v>
      </c>
      <c r="C76" s="12">
        <v>130</v>
      </c>
      <c r="D76" s="12">
        <v>132</v>
      </c>
      <c r="E76" s="135">
        <v>134</v>
      </c>
      <c r="F76" s="136"/>
      <c r="G76" s="12">
        <v>135</v>
      </c>
      <c r="H76" s="12">
        <v>137</v>
      </c>
      <c r="I76" s="12">
        <v>137</v>
      </c>
      <c r="J76" s="12">
        <v>82</v>
      </c>
      <c r="K76" s="135">
        <v>83</v>
      </c>
      <c r="L76" s="136"/>
      <c r="M76" s="12">
        <v>83</v>
      </c>
      <c r="N76" s="12">
        <v>84</v>
      </c>
      <c r="O76" s="12">
        <v>85</v>
      </c>
      <c r="P76" s="12">
        <v>86</v>
      </c>
      <c r="Q76" s="135">
        <v>87</v>
      </c>
      <c r="R76" s="136"/>
      <c r="S76" s="13" t="s">
        <v>164</v>
      </c>
    </row>
    <row r="77" spans="1:19" x14ac:dyDescent="0.25">
      <c r="A77" s="141"/>
      <c r="B77" s="14">
        <v>141</v>
      </c>
      <c r="C77" s="14">
        <v>142</v>
      </c>
      <c r="D77" s="14">
        <v>144</v>
      </c>
      <c r="E77" s="137">
        <v>146</v>
      </c>
      <c r="F77" s="138"/>
      <c r="G77" s="14">
        <v>148</v>
      </c>
      <c r="H77" s="14">
        <v>149</v>
      </c>
      <c r="I77" s="14">
        <v>150</v>
      </c>
      <c r="J77" s="14">
        <v>95</v>
      </c>
      <c r="K77" s="137">
        <v>95</v>
      </c>
      <c r="L77" s="138"/>
      <c r="M77" s="14">
        <v>96</v>
      </c>
      <c r="N77" s="14">
        <v>97</v>
      </c>
      <c r="O77" s="14">
        <v>98</v>
      </c>
      <c r="P77" s="14">
        <v>99</v>
      </c>
      <c r="Q77" s="137">
        <v>99</v>
      </c>
      <c r="R77" s="138"/>
      <c r="S77" s="15" t="s">
        <v>93</v>
      </c>
    </row>
    <row r="78" spans="1:19" x14ac:dyDescent="0.25">
      <c r="A78" s="139">
        <v>17</v>
      </c>
      <c r="B78" s="3">
        <v>64.2</v>
      </c>
      <c r="C78" s="3">
        <v>65.3</v>
      </c>
      <c r="D78" s="3">
        <v>67.099999999999994</v>
      </c>
      <c r="E78" s="142">
        <v>69</v>
      </c>
      <c r="F78" s="143"/>
      <c r="G78" s="3">
        <v>70.900000000000006</v>
      </c>
      <c r="H78" s="3">
        <v>72.599999999999994</v>
      </c>
      <c r="I78" s="3">
        <v>73.599999999999994</v>
      </c>
      <c r="J78" s="3">
        <v>64.2</v>
      </c>
      <c r="K78" s="142">
        <v>65.3</v>
      </c>
      <c r="L78" s="143"/>
      <c r="M78" s="3">
        <v>67.099999999999994</v>
      </c>
      <c r="N78" s="3">
        <v>69</v>
      </c>
      <c r="O78" s="3">
        <v>70.900000000000006</v>
      </c>
      <c r="P78" s="3">
        <v>72.599999999999994</v>
      </c>
      <c r="Q78" s="142">
        <v>73.599999999999994</v>
      </c>
      <c r="R78" s="143"/>
      <c r="S78" s="4" t="s">
        <v>162</v>
      </c>
    </row>
    <row r="79" spans="1:19" x14ac:dyDescent="0.25">
      <c r="A79" s="140"/>
      <c r="B79" s="6">
        <v>114</v>
      </c>
      <c r="C79" s="6">
        <v>115</v>
      </c>
      <c r="D79" s="6">
        <v>116</v>
      </c>
      <c r="E79" s="144">
        <v>118</v>
      </c>
      <c r="F79" s="145"/>
      <c r="G79" s="6">
        <v>120</v>
      </c>
      <c r="H79" s="6">
        <v>121</v>
      </c>
      <c r="I79" s="6">
        <v>122</v>
      </c>
      <c r="J79" s="6">
        <v>65</v>
      </c>
      <c r="K79" s="144">
        <v>66</v>
      </c>
      <c r="L79" s="145"/>
      <c r="M79" s="6">
        <v>66</v>
      </c>
      <c r="N79" s="6">
        <v>67</v>
      </c>
      <c r="O79" s="6">
        <v>68</v>
      </c>
      <c r="P79" s="6">
        <v>69</v>
      </c>
      <c r="Q79" s="144">
        <v>70</v>
      </c>
      <c r="R79" s="145"/>
      <c r="S79" s="7" t="s">
        <v>163</v>
      </c>
    </row>
    <row r="80" spans="1:19" x14ac:dyDescent="0.25">
      <c r="A80" s="140"/>
      <c r="B80" s="10">
        <v>127</v>
      </c>
      <c r="C80" s="10">
        <v>128</v>
      </c>
      <c r="D80" s="10">
        <v>130</v>
      </c>
      <c r="E80" s="146">
        <v>132</v>
      </c>
      <c r="F80" s="147"/>
      <c r="G80" s="10">
        <v>134</v>
      </c>
      <c r="H80" s="10">
        <v>135</v>
      </c>
      <c r="I80" s="10">
        <v>136</v>
      </c>
      <c r="J80" s="10">
        <v>80</v>
      </c>
      <c r="K80" s="146">
        <v>80</v>
      </c>
      <c r="L80" s="147"/>
      <c r="M80" s="10">
        <v>81</v>
      </c>
      <c r="N80" s="10">
        <v>82</v>
      </c>
      <c r="O80" s="10">
        <v>83</v>
      </c>
      <c r="P80" s="10">
        <v>84</v>
      </c>
      <c r="Q80" s="146">
        <v>84</v>
      </c>
      <c r="R80" s="147"/>
      <c r="S80" s="11" t="s">
        <v>1948</v>
      </c>
    </row>
    <row r="81" spans="1:19" x14ac:dyDescent="0.25">
      <c r="A81" s="140"/>
      <c r="B81" s="12">
        <v>131</v>
      </c>
      <c r="C81" s="12">
        <v>132</v>
      </c>
      <c r="D81" s="12">
        <v>134</v>
      </c>
      <c r="E81" s="135">
        <v>136</v>
      </c>
      <c r="F81" s="136"/>
      <c r="G81" s="12">
        <v>138</v>
      </c>
      <c r="H81" s="12">
        <v>139</v>
      </c>
      <c r="I81" s="12">
        <v>140</v>
      </c>
      <c r="J81" s="12">
        <v>84</v>
      </c>
      <c r="K81" s="135">
        <v>85</v>
      </c>
      <c r="L81" s="136"/>
      <c r="M81" s="12">
        <v>86</v>
      </c>
      <c r="N81" s="12">
        <v>87</v>
      </c>
      <c r="O81" s="12">
        <v>87</v>
      </c>
      <c r="P81" s="12">
        <v>88</v>
      </c>
      <c r="Q81" s="135">
        <v>89</v>
      </c>
      <c r="R81" s="136"/>
      <c r="S81" s="13" t="s">
        <v>164</v>
      </c>
    </row>
    <row r="82" spans="1:19" x14ac:dyDescent="0.25">
      <c r="A82" s="141"/>
      <c r="B82" s="14">
        <v>144</v>
      </c>
      <c r="C82" s="14">
        <v>145</v>
      </c>
      <c r="D82" s="14">
        <v>146</v>
      </c>
      <c r="E82" s="137">
        <v>148</v>
      </c>
      <c r="F82" s="138"/>
      <c r="G82" s="14">
        <v>150</v>
      </c>
      <c r="H82" s="14">
        <v>151</v>
      </c>
      <c r="I82" s="14">
        <v>152</v>
      </c>
      <c r="J82" s="14">
        <v>97</v>
      </c>
      <c r="K82" s="137">
        <v>98</v>
      </c>
      <c r="L82" s="138"/>
      <c r="M82" s="14">
        <v>98</v>
      </c>
      <c r="N82" s="14">
        <v>99</v>
      </c>
      <c r="O82" s="14">
        <v>100</v>
      </c>
      <c r="P82" s="14">
        <v>101</v>
      </c>
      <c r="Q82" s="137">
        <v>102</v>
      </c>
      <c r="R82" s="138"/>
      <c r="S82" s="15" t="s">
        <v>93</v>
      </c>
    </row>
    <row r="83" spans="1:19" ht="31.15" customHeight="1" x14ac:dyDescent="0.25">
      <c r="A83" s="132" t="s">
        <v>168</v>
      </c>
      <c r="B83" s="133"/>
      <c r="C83" s="133"/>
      <c r="D83" s="133"/>
      <c r="E83" s="133"/>
      <c r="F83" s="133"/>
      <c r="G83" s="133"/>
      <c r="H83" s="133"/>
      <c r="I83" s="133"/>
      <c r="J83" s="133"/>
      <c r="K83" s="133"/>
      <c r="L83" s="133"/>
      <c r="M83" s="133"/>
      <c r="N83" s="133"/>
      <c r="O83" s="133"/>
      <c r="P83" s="133"/>
      <c r="Q83" s="133"/>
      <c r="R83" s="134"/>
    </row>
    <row r="84" spans="1:19" ht="19.149999999999999" customHeight="1" x14ac:dyDescent="0.25">
      <c r="A84" s="148" t="s">
        <v>169</v>
      </c>
      <c r="B84" s="150" t="s">
        <v>152</v>
      </c>
      <c r="C84" s="151"/>
      <c r="D84" s="151"/>
      <c r="E84" s="151"/>
      <c r="F84" s="151"/>
      <c r="G84" s="151"/>
      <c r="H84" s="151"/>
      <c r="I84" s="152"/>
      <c r="J84" s="150" t="s">
        <v>153</v>
      </c>
      <c r="K84" s="151"/>
      <c r="L84" s="151"/>
      <c r="M84" s="151"/>
      <c r="N84" s="151"/>
      <c r="O84" s="151"/>
      <c r="P84" s="151"/>
      <c r="Q84" s="151"/>
      <c r="R84" s="152"/>
      <c r="S84" s="153" t="s">
        <v>170</v>
      </c>
    </row>
    <row r="85" spans="1:19" x14ac:dyDescent="0.25">
      <c r="A85" s="149"/>
      <c r="B85" s="16" t="s">
        <v>155</v>
      </c>
      <c r="C85" s="16" t="s">
        <v>156</v>
      </c>
      <c r="D85" s="155" t="s">
        <v>157</v>
      </c>
      <c r="E85" s="156"/>
      <c r="F85" s="16" t="s">
        <v>158</v>
      </c>
      <c r="G85" s="16" t="s">
        <v>159</v>
      </c>
      <c r="H85" s="16" t="s">
        <v>160</v>
      </c>
      <c r="I85" s="16" t="s">
        <v>161</v>
      </c>
      <c r="J85" s="155" t="s">
        <v>155</v>
      </c>
      <c r="K85" s="156"/>
      <c r="L85" s="16" t="s">
        <v>156</v>
      </c>
      <c r="M85" s="16" t="s">
        <v>157</v>
      </c>
      <c r="N85" s="16" t="s">
        <v>158</v>
      </c>
      <c r="O85" s="16" t="s">
        <v>159</v>
      </c>
      <c r="P85" s="155" t="s">
        <v>160</v>
      </c>
      <c r="Q85" s="156"/>
      <c r="R85" s="16" t="s">
        <v>161</v>
      </c>
      <c r="S85" s="154"/>
    </row>
    <row r="86" spans="1:19" x14ac:dyDescent="0.25">
      <c r="A86" s="139">
        <v>2</v>
      </c>
      <c r="B86" s="3">
        <v>31.4</v>
      </c>
      <c r="C86" s="3">
        <v>31.9</v>
      </c>
      <c r="D86" s="142">
        <v>32.700000000000003</v>
      </c>
      <c r="E86" s="143"/>
      <c r="F86" s="3">
        <v>33.6</v>
      </c>
      <c r="G86" s="3">
        <v>34.5</v>
      </c>
      <c r="H86" s="3">
        <v>35.4</v>
      </c>
      <c r="I86" s="3">
        <v>35.9</v>
      </c>
      <c r="J86" s="142">
        <v>31.4</v>
      </c>
      <c r="K86" s="143"/>
      <c r="L86" s="3">
        <v>31.9</v>
      </c>
      <c r="M86" s="3">
        <v>32.700000000000003</v>
      </c>
      <c r="N86" s="3">
        <v>33.6</v>
      </c>
      <c r="O86" s="3">
        <v>34.5</v>
      </c>
      <c r="P86" s="142">
        <v>35.4</v>
      </c>
      <c r="Q86" s="143"/>
      <c r="R86" s="3">
        <v>35.9</v>
      </c>
      <c r="S86" s="4" t="s">
        <v>162</v>
      </c>
    </row>
    <row r="87" spans="1:19" x14ac:dyDescent="0.25">
      <c r="A87" s="140"/>
      <c r="B87" s="6">
        <v>85</v>
      </c>
      <c r="C87" s="6">
        <v>85</v>
      </c>
      <c r="D87" s="144">
        <v>87</v>
      </c>
      <c r="E87" s="145"/>
      <c r="F87" s="6">
        <v>88</v>
      </c>
      <c r="G87" s="6">
        <v>89</v>
      </c>
      <c r="H87" s="6">
        <v>91</v>
      </c>
      <c r="I87" s="6">
        <v>91</v>
      </c>
      <c r="J87" s="144">
        <v>43</v>
      </c>
      <c r="K87" s="145"/>
      <c r="L87" s="6">
        <v>44</v>
      </c>
      <c r="M87" s="6">
        <v>44</v>
      </c>
      <c r="N87" s="6">
        <v>45</v>
      </c>
      <c r="O87" s="6">
        <v>46</v>
      </c>
      <c r="P87" s="144">
        <v>46</v>
      </c>
      <c r="Q87" s="145"/>
      <c r="R87" s="6">
        <v>47</v>
      </c>
      <c r="S87" s="7" t="s">
        <v>163</v>
      </c>
    </row>
    <row r="88" spans="1:19" x14ac:dyDescent="0.25">
      <c r="A88" s="140"/>
      <c r="B88" s="10">
        <v>98</v>
      </c>
      <c r="C88" s="10">
        <v>99</v>
      </c>
      <c r="D88" s="146">
        <v>100</v>
      </c>
      <c r="E88" s="147"/>
      <c r="F88" s="10">
        <v>101</v>
      </c>
      <c r="G88" s="10">
        <v>103</v>
      </c>
      <c r="H88" s="10">
        <v>104</v>
      </c>
      <c r="I88" s="10">
        <v>105</v>
      </c>
      <c r="J88" s="146">
        <v>57</v>
      </c>
      <c r="K88" s="147"/>
      <c r="L88" s="10">
        <v>58</v>
      </c>
      <c r="M88" s="10">
        <v>58</v>
      </c>
      <c r="N88" s="10">
        <v>59</v>
      </c>
      <c r="O88" s="10">
        <v>60</v>
      </c>
      <c r="P88" s="146">
        <v>61</v>
      </c>
      <c r="Q88" s="147"/>
      <c r="R88" s="10">
        <v>61</v>
      </c>
      <c r="S88" s="11" t="s">
        <v>1948</v>
      </c>
    </row>
    <row r="89" spans="1:19" x14ac:dyDescent="0.25">
      <c r="A89" s="140"/>
      <c r="B89" s="12">
        <v>102</v>
      </c>
      <c r="C89" s="12">
        <v>103</v>
      </c>
      <c r="D89" s="135">
        <v>104</v>
      </c>
      <c r="E89" s="136"/>
      <c r="F89" s="12">
        <v>105</v>
      </c>
      <c r="G89" s="12">
        <v>107</v>
      </c>
      <c r="H89" s="12">
        <v>108</v>
      </c>
      <c r="I89" s="12">
        <v>109</v>
      </c>
      <c r="J89" s="135">
        <v>61</v>
      </c>
      <c r="K89" s="136"/>
      <c r="L89" s="12">
        <v>62</v>
      </c>
      <c r="M89" s="12">
        <v>62</v>
      </c>
      <c r="N89" s="12">
        <v>63</v>
      </c>
      <c r="O89" s="12">
        <v>64</v>
      </c>
      <c r="P89" s="135">
        <v>65</v>
      </c>
      <c r="Q89" s="136"/>
      <c r="R89" s="12">
        <v>65</v>
      </c>
      <c r="S89" s="13" t="s">
        <v>164</v>
      </c>
    </row>
    <row r="90" spans="1:19" x14ac:dyDescent="0.25">
      <c r="A90" s="141"/>
      <c r="B90" s="14">
        <v>114</v>
      </c>
      <c r="C90" s="14">
        <v>115</v>
      </c>
      <c r="D90" s="137">
        <v>116</v>
      </c>
      <c r="E90" s="138"/>
      <c r="F90" s="14">
        <v>117</v>
      </c>
      <c r="G90" s="14">
        <v>119</v>
      </c>
      <c r="H90" s="14">
        <v>120</v>
      </c>
      <c r="I90" s="14">
        <v>121</v>
      </c>
      <c r="J90" s="137">
        <v>74</v>
      </c>
      <c r="K90" s="138"/>
      <c r="L90" s="14">
        <v>74</v>
      </c>
      <c r="M90" s="14">
        <v>75</v>
      </c>
      <c r="N90" s="14">
        <v>75</v>
      </c>
      <c r="O90" s="14">
        <v>76</v>
      </c>
      <c r="P90" s="137">
        <v>77</v>
      </c>
      <c r="Q90" s="138"/>
      <c r="R90" s="14">
        <v>77</v>
      </c>
      <c r="S90" s="15" t="s">
        <v>93</v>
      </c>
    </row>
    <row r="91" spans="1:19" x14ac:dyDescent="0.25">
      <c r="A91" s="139">
        <v>3</v>
      </c>
      <c r="B91" s="3">
        <v>34.6</v>
      </c>
      <c r="C91" s="3">
        <v>35.1</v>
      </c>
      <c r="D91" s="142">
        <v>36</v>
      </c>
      <c r="E91" s="143"/>
      <c r="F91" s="3">
        <v>37.1</v>
      </c>
      <c r="G91" s="3">
        <v>38.1</v>
      </c>
      <c r="H91" s="3">
        <v>39.1</v>
      </c>
      <c r="I91" s="3">
        <v>39.700000000000003</v>
      </c>
      <c r="J91" s="142">
        <v>34.6</v>
      </c>
      <c r="K91" s="143"/>
      <c r="L91" s="3">
        <v>35.1</v>
      </c>
      <c r="M91" s="3">
        <v>36</v>
      </c>
      <c r="N91" s="3">
        <v>37.1</v>
      </c>
      <c r="O91" s="3">
        <v>38.1</v>
      </c>
      <c r="P91" s="142">
        <v>39.1</v>
      </c>
      <c r="Q91" s="143"/>
      <c r="R91" s="3">
        <v>39.700000000000003</v>
      </c>
      <c r="S91" s="4" t="s">
        <v>162</v>
      </c>
    </row>
    <row r="92" spans="1:19" x14ac:dyDescent="0.25">
      <c r="A92" s="140"/>
      <c r="B92" s="6">
        <v>86</v>
      </c>
      <c r="C92" s="6">
        <v>87</v>
      </c>
      <c r="D92" s="144">
        <v>88</v>
      </c>
      <c r="E92" s="145"/>
      <c r="F92" s="6">
        <v>89</v>
      </c>
      <c r="G92" s="6">
        <v>91</v>
      </c>
      <c r="H92" s="6">
        <v>92</v>
      </c>
      <c r="I92" s="6">
        <v>93</v>
      </c>
      <c r="J92" s="144">
        <v>47</v>
      </c>
      <c r="K92" s="145"/>
      <c r="L92" s="6">
        <v>48</v>
      </c>
      <c r="M92" s="6">
        <v>48</v>
      </c>
      <c r="N92" s="6">
        <v>49</v>
      </c>
      <c r="O92" s="6">
        <v>50</v>
      </c>
      <c r="P92" s="144">
        <v>50</v>
      </c>
      <c r="Q92" s="145"/>
      <c r="R92" s="6">
        <v>51</v>
      </c>
      <c r="S92" s="7" t="s">
        <v>163</v>
      </c>
    </row>
    <row r="93" spans="1:19" x14ac:dyDescent="0.25">
      <c r="A93" s="140"/>
      <c r="B93" s="10">
        <v>100</v>
      </c>
      <c r="C93" s="10">
        <v>100</v>
      </c>
      <c r="D93" s="146">
        <v>102</v>
      </c>
      <c r="E93" s="147"/>
      <c r="F93" s="10">
        <v>103</v>
      </c>
      <c r="G93" s="10">
        <v>104</v>
      </c>
      <c r="H93" s="10">
        <v>106</v>
      </c>
      <c r="I93" s="10">
        <v>106</v>
      </c>
      <c r="J93" s="146">
        <v>61</v>
      </c>
      <c r="K93" s="147"/>
      <c r="L93" s="10">
        <v>62</v>
      </c>
      <c r="M93" s="10">
        <v>62</v>
      </c>
      <c r="N93" s="10">
        <v>63</v>
      </c>
      <c r="O93" s="10">
        <v>64</v>
      </c>
      <c r="P93" s="146">
        <v>64</v>
      </c>
      <c r="Q93" s="147"/>
      <c r="R93" s="10">
        <v>65</v>
      </c>
      <c r="S93" s="11" t="s">
        <v>1948</v>
      </c>
    </row>
    <row r="94" spans="1:19" x14ac:dyDescent="0.25">
      <c r="A94" s="140"/>
      <c r="B94" s="12">
        <v>104</v>
      </c>
      <c r="C94" s="12">
        <v>104</v>
      </c>
      <c r="D94" s="135">
        <v>105</v>
      </c>
      <c r="E94" s="136"/>
      <c r="F94" s="12">
        <v>107</v>
      </c>
      <c r="G94" s="12">
        <v>108</v>
      </c>
      <c r="H94" s="12">
        <v>109</v>
      </c>
      <c r="I94" s="12">
        <v>110</v>
      </c>
      <c r="J94" s="135">
        <v>65</v>
      </c>
      <c r="K94" s="136"/>
      <c r="L94" s="12">
        <v>66</v>
      </c>
      <c r="M94" s="12">
        <v>66</v>
      </c>
      <c r="N94" s="12">
        <v>67</v>
      </c>
      <c r="O94" s="12">
        <v>68</v>
      </c>
      <c r="P94" s="135">
        <v>68</v>
      </c>
      <c r="Q94" s="136"/>
      <c r="R94" s="12">
        <v>69</v>
      </c>
      <c r="S94" s="13" t="s">
        <v>164</v>
      </c>
    </row>
    <row r="95" spans="1:19" x14ac:dyDescent="0.25">
      <c r="A95" s="141"/>
      <c r="B95" s="14">
        <v>116</v>
      </c>
      <c r="C95" s="14">
        <v>116</v>
      </c>
      <c r="D95" s="137">
        <v>118</v>
      </c>
      <c r="E95" s="138"/>
      <c r="F95" s="14">
        <v>119</v>
      </c>
      <c r="G95" s="14">
        <v>120</v>
      </c>
      <c r="H95" s="14">
        <v>121</v>
      </c>
      <c r="I95" s="14">
        <v>122</v>
      </c>
      <c r="J95" s="137">
        <v>78</v>
      </c>
      <c r="K95" s="138"/>
      <c r="L95" s="14">
        <v>78</v>
      </c>
      <c r="M95" s="14">
        <v>79</v>
      </c>
      <c r="N95" s="14">
        <v>79</v>
      </c>
      <c r="O95" s="14">
        <v>80</v>
      </c>
      <c r="P95" s="137">
        <v>81</v>
      </c>
      <c r="Q95" s="138"/>
      <c r="R95" s="14">
        <v>81</v>
      </c>
      <c r="S95" s="15" t="s">
        <v>93</v>
      </c>
    </row>
    <row r="96" spans="1:19" x14ac:dyDescent="0.25">
      <c r="A96" s="139">
        <v>4</v>
      </c>
      <c r="B96" s="3">
        <v>37</v>
      </c>
      <c r="C96" s="3">
        <v>37.6</v>
      </c>
      <c r="D96" s="142">
        <v>38.6</v>
      </c>
      <c r="E96" s="143"/>
      <c r="F96" s="3">
        <v>39.799999999999997</v>
      </c>
      <c r="G96" s="3">
        <v>40.9</v>
      </c>
      <c r="H96" s="3">
        <v>42</v>
      </c>
      <c r="I96" s="3">
        <v>42.7</v>
      </c>
      <c r="J96" s="142">
        <v>37</v>
      </c>
      <c r="K96" s="143"/>
      <c r="L96" s="3">
        <v>37.6</v>
      </c>
      <c r="M96" s="3">
        <v>38.6</v>
      </c>
      <c r="N96" s="3">
        <v>39.799999999999997</v>
      </c>
      <c r="O96" s="3">
        <v>40.9</v>
      </c>
      <c r="P96" s="142">
        <v>42</v>
      </c>
      <c r="Q96" s="143"/>
      <c r="R96" s="3">
        <v>42.7</v>
      </c>
      <c r="S96" s="4" t="s">
        <v>162</v>
      </c>
    </row>
    <row r="97" spans="1:19" x14ac:dyDescent="0.25">
      <c r="A97" s="140"/>
      <c r="B97" s="6">
        <v>88</v>
      </c>
      <c r="C97" s="6">
        <v>88</v>
      </c>
      <c r="D97" s="144">
        <v>90</v>
      </c>
      <c r="E97" s="145"/>
      <c r="F97" s="6">
        <v>91</v>
      </c>
      <c r="G97" s="6">
        <v>92</v>
      </c>
      <c r="H97" s="6">
        <v>94</v>
      </c>
      <c r="I97" s="6">
        <v>94</v>
      </c>
      <c r="J97" s="144">
        <v>50</v>
      </c>
      <c r="K97" s="145"/>
      <c r="L97" s="6">
        <v>50</v>
      </c>
      <c r="M97" s="6">
        <v>51</v>
      </c>
      <c r="N97" s="6">
        <v>52</v>
      </c>
      <c r="O97" s="6">
        <v>52</v>
      </c>
      <c r="P97" s="144">
        <v>53</v>
      </c>
      <c r="Q97" s="145"/>
      <c r="R97" s="6">
        <v>54</v>
      </c>
      <c r="S97" s="7" t="s">
        <v>163</v>
      </c>
    </row>
    <row r="98" spans="1:19" x14ac:dyDescent="0.25">
      <c r="A98" s="140"/>
      <c r="B98" s="10">
        <v>101</v>
      </c>
      <c r="C98" s="10">
        <v>102</v>
      </c>
      <c r="D98" s="146">
        <v>103</v>
      </c>
      <c r="E98" s="147"/>
      <c r="F98" s="10">
        <v>104</v>
      </c>
      <c r="G98" s="10">
        <v>106</v>
      </c>
      <c r="H98" s="10">
        <v>107</v>
      </c>
      <c r="I98" s="10">
        <v>108</v>
      </c>
      <c r="J98" s="146">
        <v>64</v>
      </c>
      <c r="K98" s="147"/>
      <c r="L98" s="10">
        <v>64</v>
      </c>
      <c r="M98" s="10">
        <v>65</v>
      </c>
      <c r="N98" s="10">
        <v>66</v>
      </c>
      <c r="O98" s="10">
        <v>67</v>
      </c>
      <c r="P98" s="146">
        <v>67</v>
      </c>
      <c r="Q98" s="147"/>
      <c r="R98" s="10">
        <v>68</v>
      </c>
      <c r="S98" s="11" t="s">
        <v>1948</v>
      </c>
    </row>
    <row r="99" spans="1:19" x14ac:dyDescent="0.25">
      <c r="A99" s="140"/>
      <c r="B99" s="12">
        <v>105</v>
      </c>
      <c r="C99" s="12">
        <v>106</v>
      </c>
      <c r="D99" s="135">
        <v>107</v>
      </c>
      <c r="E99" s="136"/>
      <c r="F99" s="12">
        <v>108</v>
      </c>
      <c r="G99" s="12">
        <v>110</v>
      </c>
      <c r="H99" s="12">
        <v>111</v>
      </c>
      <c r="I99" s="12">
        <v>112</v>
      </c>
      <c r="J99" s="135">
        <v>68</v>
      </c>
      <c r="K99" s="136"/>
      <c r="L99" s="12">
        <v>68</v>
      </c>
      <c r="M99" s="12">
        <v>69</v>
      </c>
      <c r="N99" s="12">
        <v>70</v>
      </c>
      <c r="O99" s="12">
        <v>71</v>
      </c>
      <c r="P99" s="135">
        <v>71</v>
      </c>
      <c r="Q99" s="136"/>
      <c r="R99" s="12">
        <v>72</v>
      </c>
      <c r="S99" s="13" t="s">
        <v>164</v>
      </c>
    </row>
    <row r="100" spans="1:19" x14ac:dyDescent="0.25">
      <c r="A100" s="141"/>
      <c r="B100" s="14">
        <v>117</v>
      </c>
      <c r="C100" s="14">
        <v>118</v>
      </c>
      <c r="D100" s="137">
        <v>119</v>
      </c>
      <c r="E100" s="138"/>
      <c r="F100" s="14">
        <v>120</v>
      </c>
      <c r="G100" s="14">
        <v>122</v>
      </c>
      <c r="H100" s="14">
        <v>123</v>
      </c>
      <c r="I100" s="14">
        <v>124</v>
      </c>
      <c r="J100" s="137">
        <v>81</v>
      </c>
      <c r="K100" s="138"/>
      <c r="L100" s="14">
        <v>81</v>
      </c>
      <c r="M100" s="14">
        <v>81</v>
      </c>
      <c r="N100" s="14">
        <v>82</v>
      </c>
      <c r="O100" s="14">
        <v>83</v>
      </c>
      <c r="P100" s="137">
        <v>84</v>
      </c>
      <c r="Q100" s="138"/>
      <c r="R100" s="14">
        <v>84</v>
      </c>
      <c r="S100" s="15" t="s">
        <v>93</v>
      </c>
    </row>
    <row r="101" spans="1:19" x14ac:dyDescent="0.25">
      <c r="A101" s="139">
        <v>5</v>
      </c>
      <c r="B101" s="3">
        <v>39.5</v>
      </c>
      <c r="C101" s="3">
        <v>40.200000000000003</v>
      </c>
      <c r="D101" s="142">
        <v>41.3</v>
      </c>
      <c r="E101" s="143"/>
      <c r="F101" s="3">
        <v>42.5</v>
      </c>
      <c r="G101" s="3">
        <v>43.8</v>
      </c>
      <c r="H101" s="3">
        <v>45</v>
      </c>
      <c r="I101" s="3">
        <v>45.7</v>
      </c>
      <c r="J101" s="142">
        <v>39.5</v>
      </c>
      <c r="K101" s="143"/>
      <c r="L101" s="3">
        <v>40.200000000000003</v>
      </c>
      <c r="M101" s="3">
        <v>41.3</v>
      </c>
      <c r="N101" s="3">
        <v>42.5</v>
      </c>
      <c r="O101" s="3">
        <v>43.8</v>
      </c>
      <c r="P101" s="142">
        <v>45</v>
      </c>
      <c r="Q101" s="143"/>
      <c r="R101" s="3">
        <v>45.7</v>
      </c>
      <c r="S101" s="4" t="s">
        <v>162</v>
      </c>
    </row>
    <row r="102" spans="1:19" x14ac:dyDescent="0.25">
      <c r="A102" s="140"/>
      <c r="B102" s="6">
        <v>89</v>
      </c>
      <c r="C102" s="6">
        <v>90</v>
      </c>
      <c r="D102" s="144">
        <v>91</v>
      </c>
      <c r="E102" s="145"/>
      <c r="F102" s="6">
        <v>93</v>
      </c>
      <c r="G102" s="6">
        <v>94</v>
      </c>
      <c r="H102" s="6">
        <v>95</v>
      </c>
      <c r="I102" s="6">
        <v>96</v>
      </c>
      <c r="J102" s="144">
        <v>52</v>
      </c>
      <c r="K102" s="145"/>
      <c r="L102" s="6">
        <v>53</v>
      </c>
      <c r="M102" s="6">
        <v>53</v>
      </c>
      <c r="N102" s="6">
        <v>54</v>
      </c>
      <c r="O102" s="6">
        <v>55</v>
      </c>
      <c r="P102" s="144">
        <v>55</v>
      </c>
      <c r="Q102" s="145"/>
      <c r="R102" s="6">
        <v>56</v>
      </c>
      <c r="S102" s="7" t="s">
        <v>163</v>
      </c>
    </row>
    <row r="103" spans="1:19" x14ac:dyDescent="0.25">
      <c r="A103" s="140"/>
      <c r="B103" s="10">
        <v>103</v>
      </c>
      <c r="C103" s="10">
        <v>103</v>
      </c>
      <c r="D103" s="146">
        <v>105</v>
      </c>
      <c r="E103" s="147"/>
      <c r="F103" s="10">
        <v>106</v>
      </c>
      <c r="G103" s="10">
        <v>107</v>
      </c>
      <c r="H103" s="10">
        <v>109</v>
      </c>
      <c r="I103" s="10">
        <v>109</v>
      </c>
      <c r="J103" s="146">
        <v>66</v>
      </c>
      <c r="K103" s="147"/>
      <c r="L103" s="10">
        <v>67</v>
      </c>
      <c r="M103" s="10">
        <v>67</v>
      </c>
      <c r="N103" s="10">
        <v>68</v>
      </c>
      <c r="O103" s="10">
        <v>69</v>
      </c>
      <c r="P103" s="146">
        <v>69</v>
      </c>
      <c r="Q103" s="147"/>
      <c r="R103" s="10">
        <v>70</v>
      </c>
      <c r="S103" s="11" t="s">
        <v>1948</v>
      </c>
    </row>
    <row r="104" spans="1:19" x14ac:dyDescent="0.25">
      <c r="A104" s="140"/>
      <c r="B104" s="12">
        <v>107</v>
      </c>
      <c r="C104" s="12">
        <v>107</v>
      </c>
      <c r="D104" s="135">
        <v>108</v>
      </c>
      <c r="E104" s="136"/>
      <c r="F104" s="12">
        <v>110</v>
      </c>
      <c r="G104" s="12">
        <v>111</v>
      </c>
      <c r="H104" s="12">
        <v>112</v>
      </c>
      <c r="I104" s="12">
        <v>113</v>
      </c>
      <c r="J104" s="135">
        <v>70</v>
      </c>
      <c r="K104" s="136"/>
      <c r="L104" s="12">
        <v>71</v>
      </c>
      <c r="M104" s="12">
        <v>71</v>
      </c>
      <c r="N104" s="12">
        <v>72</v>
      </c>
      <c r="O104" s="12">
        <v>73</v>
      </c>
      <c r="P104" s="135">
        <v>73</v>
      </c>
      <c r="Q104" s="136"/>
      <c r="R104" s="12">
        <v>74</v>
      </c>
      <c r="S104" s="13" t="s">
        <v>164</v>
      </c>
    </row>
    <row r="105" spans="1:19" x14ac:dyDescent="0.25">
      <c r="A105" s="141"/>
      <c r="B105" s="14">
        <v>119</v>
      </c>
      <c r="C105" s="14">
        <v>119</v>
      </c>
      <c r="D105" s="137">
        <v>121</v>
      </c>
      <c r="E105" s="138"/>
      <c r="F105" s="14">
        <v>122</v>
      </c>
      <c r="G105" s="14">
        <v>123</v>
      </c>
      <c r="H105" s="14">
        <v>125</v>
      </c>
      <c r="I105" s="14">
        <v>125</v>
      </c>
      <c r="J105" s="137">
        <v>83</v>
      </c>
      <c r="K105" s="138"/>
      <c r="L105" s="14">
        <v>83</v>
      </c>
      <c r="M105" s="14">
        <v>84</v>
      </c>
      <c r="N105" s="14">
        <v>84</v>
      </c>
      <c r="O105" s="14">
        <v>85</v>
      </c>
      <c r="P105" s="137">
        <v>86</v>
      </c>
      <c r="Q105" s="138"/>
      <c r="R105" s="14">
        <v>86</v>
      </c>
      <c r="S105" s="15" t="s">
        <v>93</v>
      </c>
    </row>
    <row r="106" spans="1:19" x14ac:dyDescent="0.25">
      <c r="A106" s="139">
        <v>6</v>
      </c>
      <c r="B106" s="3">
        <v>42.1</v>
      </c>
      <c r="C106" s="3">
        <v>42.8</v>
      </c>
      <c r="D106" s="142">
        <v>43.9</v>
      </c>
      <c r="E106" s="143"/>
      <c r="F106" s="3">
        <v>45.3</v>
      </c>
      <c r="G106" s="3">
        <v>46.7</v>
      </c>
      <c r="H106" s="3">
        <v>48</v>
      </c>
      <c r="I106" s="3">
        <v>48.8</v>
      </c>
      <c r="J106" s="142">
        <v>42.1</v>
      </c>
      <c r="K106" s="143"/>
      <c r="L106" s="3">
        <v>42.8</v>
      </c>
      <c r="M106" s="3">
        <v>43.9</v>
      </c>
      <c r="N106" s="3">
        <v>45.3</v>
      </c>
      <c r="O106" s="3">
        <v>46.7</v>
      </c>
      <c r="P106" s="142">
        <v>48</v>
      </c>
      <c r="Q106" s="143"/>
      <c r="R106" s="3">
        <v>48.8</v>
      </c>
      <c r="S106" s="4" t="s">
        <v>162</v>
      </c>
    </row>
    <row r="107" spans="1:19" x14ac:dyDescent="0.25">
      <c r="A107" s="140"/>
      <c r="B107" s="6">
        <v>91</v>
      </c>
      <c r="C107" s="6">
        <v>92</v>
      </c>
      <c r="D107" s="144">
        <v>93</v>
      </c>
      <c r="E107" s="145"/>
      <c r="F107" s="6">
        <v>94</v>
      </c>
      <c r="G107" s="6">
        <v>96</v>
      </c>
      <c r="H107" s="6">
        <v>97</v>
      </c>
      <c r="I107" s="6">
        <v>98</v>
      </c>
      <c r="J107" s="144">
        <v>54</v>
      </c>
      <c r="K107" s="145"/>
      <c r="L107" s="6">
        <v>54</v>
      </c>
      <c r="M107" s="6">
        <v>55</v>
      </c>
      <c r="N107" s="6">
        <v>56</v>
      </c>
      <c r="O107" s="6">
        <v>56</v>
      </c>
      <c r="P107" s="144">
        <v>57</v>
      </c>
      <c r="Q107" s="145"/>
      <c r="R107" s="6">
        <v>58</v>
      </c>
      <c r="S107" s="7" t="s">
        <v>163</v>
      </c>
    </row>
    <row r="108" spans="1:19" x14ac:dyDescent="0.25">
      <c r="A108" s="140"/>
      <c r="B108" s="10">
        <v>104</v>
      </c>
      <c r="C108" s="10">
        <v>105</v>
      </c>
      <c r="D108" s="146">
        <v>106</v>
      </c>
      <c r="E108" s="147"/>
      <c r="F108" s="10">
        <v>108</v>
      </c>
      <c r="G108" s="10">
        <v>109</v>
      </c>
      <c r="H108" s="10">
        <v>110</v>
      </c>
      <c r="I108" s="10">
        <v>111</v>
      </c>
      <c r="J108" s="146">
        <v>68</v>
      </c>
      <c r="K108" s="147"/>
      <c r="L108" s="10">
        <v>68</v>
      </c>
      <c r="M108" s="10">
        <v>69</v>
      </c>
      <c r="N108" s="10">
        <v>70</v>
      </c>
      <c r="O108" s="10">
        <v>70</v>
      </c>
      <c r="P108" s="146">
        <v>71</v>
      </c>
      <c r="Q108" s="147"/>
      <c r="R108" s="10">
        <v>72</v>
      </c>
      <c r="S108" s="11" t="s">
        <v>1948</v>
      </c>
    </row>
    <row r="109" spans="1:19" x14ac:dyDescent="0.25">
      <c r="A109" s="140"/>
      <c r="B109" s="12">
        <v>108</v>
      </c>
      <c r="C109" s="12">
        <v>109</v>
      </c>
      <c r="D109" s="135">
        <v>110</v>
      </c>
      <c r="E109" s="136"/>
      <c r="F109" s="12">
        <v>111</v>
      </c>
      <c r="G109" s="12">
        <v>113</v>
      </c>
      <c r="H109" s="12">
        <v>114</v>
      </c>
      <c r="I109" s="12">
        <v>115</v>
      </c>
      <c r="J109" s="135">
        <v>72</v>
      </c>
      <c r="K109" s="136"/>
      <c r="L109" s="12">
        <v>72</v>
      </c>
      <c r="M109" s="12">
        <v>73</v>
      </c>
      <c r="N109" s="12">
        <v>74</v>
      </c>
      <c r="O109" s="12">
        <v>74</v>
      </c>
      <c r="P109" s="135">
        <v>75</v>
      </c>
      <c r="Q109" s="136"/>
      <c r="R109" s="12">
        <v>76</v>
      </c>
      <c r="S109" s="13" t="s">
        <v>164</v>
      </c>
    </row>
    <row r="110" spans="1:19" x14ac:dyDescent="0.25">
      <c r="A110" s="141"/>
      <c r="B110" s="14">
        <v>120</v>
      </c>
      <c r="C110" s="14">
        <v>121</v>
      </c>
      <c r="D110" s="137">
        <v>122</v>
      </c>
      <c r="E110" s="138"/>
      <c r="F110" s="14">
        <v>124</v>
      </c>
      <c r="G110" s="14">
        <v>125</v>
      </c>
      <c r="H110" s="14">
        <v>126</v>
      </c>
      <c r="I110" s="14">
        <v>127</v>
      </c>
      <c r="J110" s="137">
        <v>85</v>
      </c>
      <c r="K110" s="138"/>
      <c r="L110" s="14">
        <v>85</v>
      </c>
      <c r="M110" s="14">
        <v>85</v>
      </c>
      <c r="N110" s="14">
        <v>86</v>
      </c>
      <c r="O110" s="14">
        <v>87</v>
      </c>
      <c r="P110" s="137">
        <v>88</v>
      </c>
      <c r="Q110" s="138"/>
      <c r="R110" s="14">
        <v>88</v>
      </c>
      <c r="S110" s="15" t="s">
        <v>93</v>
      </c>
    </row>
    <row r="111" spans="1:19" x14ac:dyDescent="0.25">
      <c r="A111" s="139">
        <v>7</v>
      </c>
      <c r="B111" s="3">
        <v>44.5</v>
      </c>
      <c r="C111" s="3">
        <v>45.2</v>
      </c>
      <c r="D111" s="142">
        <v>46.5</v>
      </c>
      <c r="E111" s="143"/>
      <c r="F111" s="3">
        <v>47.9</v>
      </c>
      <c r="G111" s="3">
        <v>49.4</v>
      </c>
      <c r="H111" s="3">
        <v>50.8</v>
      </c>
      <c r="I111" s="3">
        <v>51.7</v>
      </c>
      <c r="J111" s="142">
        <v>44.5</v>
      </c>
      <c r="K111" s="143"/>
      <c r="L111" s="3">
        <v>45.2</v>
      </c>
      <c r="M111" s="3">
        <v>46.5</v>
      </c>
      <c r="N111" s="3">
        <v>47.9</v>
      </c>
      <c r="O111" s="3">
        <v>49.4</v>
      </c>
      <c r="P111" s="142">
        <v>50.8</v>
      </c>
      <c r="Q111" s="143"/>
      <c r="R111" s="3">
        <v>51.7</v>
      </c>
      <c r="S111" s="4" t="s">
        <v>162</v>
      </c>
    </row>
    <row r="112" spans="1:19" x14ac:dyDescent="0.25">
      <c r="A112" s="140"/>
      <c r="B112" s="6">
        <v>93</v>
      </c>
      <c r="C112" s="6">
        <v>93</v>
      </c>
      <c r="D112" s="144">
        <v>95</v>
      </c>
      <c r="E112" s="145"/>
      <c r="F112" s="6">
        <v>96</v>
      </c>
      <c r="G112" s="6">
        <v>97</v>
      </c>
      <c r="H112" s="6">
        <v>99</v>
      </c>
      <c r="I112" s="6">
        <v>99</v>
      </c>
      <c r="J112" s="144">
        <v>55</v>
      </c>
      <c r="K112" s="145"/>
      <c r="L112" s="6">
        <v>56</v>
      </c>
      <c r="M112" s="6">
        <v>56</v>
      </c>
      <c r="N112" s="6">
        <v>57</v>
      </c>
      <c r="O112" s="6">
        <v>58</v>
      </c>
      <c r="P112" s="144">
        <v>58</v>
      </c>
      <c r="Q112" s="145"/>
      <c r="R112" s="6">
        <v>59</v>
      </c>
      <c r="S112" s="7" t="s">
        <v>163</v>
      </c>
    </row>
    <row r="113" spans="1:19" x14ac:dyDescent="0.25">
      <c r="A113" s="140"/>
      <c r="B113" s="10">
        <v>106</v>
      </c>
      <c r="C113" s="10">
        <v>107</v>
      </c>
      <c r="D113" s="146">
        <v>108</v>
      </c>
      <c r="E113" s="147"/>
      <c r="F113" s="10">
        <v>109</v>
      </c>
      <c r="G113" s="10">
        <v>111</v>
      </c>
      <c r="H113" s="10">
        <v>112</v>
      </c>
      <c r="I113" s="10">
        <v>113</v>
      </c>
      <c r="J113" s="146">
        <v>69</v>
      </c>
      <c r="K113" s="147"/>
      <c r="L113" s="10">
        <v>70</v>
      </c>
      <c r="M113" s="10">
        <v>70</v>
      </c>
      <c r="N113" s="10">
        <v>71</v>
      </c>
      <c r="O113" s="10">
        <v>72</v>
      </c>
      <c r="P113" s="146">
        <v>72</v>
      </c>
      <c r="Q113" s="147"/>
      <c r="R113" s="10">
        <v>73</v>
      </c>
      <c r="S113" s="11" t="s">
        <v>1948</v>
      </c>
    </row>
    <row r="114" spans="1:19" x14ac:dyDescent="0.25">
      <c r="A114" s="140"/>
      <c r="B114" s="12">
        <v>110</v>
      </c>
      <c r="C114" s="12">
        <v>111</v>
      </c>
      <c r="D114" s="135">
        <v>112</v>
      </c>
      <c r="E114" s="136"/>
      <c r="F114" s="12">
        <v>113</v>
      </c>
      <c r="G114" s="12">
        <v>115</v>
      </c>
      <c r="H114" s="12">
        <v>116</v>
      </c>
      <c r="I114" s="12">
        <v>116</v>
      </c>
      <c r="J114" s="135">
        <v>73</v>
      </c>
      <c r="K114" s="136"/>
      <c r="L114" s="12">
        <v>74</v>
      </c>
      <c r="M114" s="12">
        <v>74</v>
      </c>
      <c r="N114" s="12">
        <v>75</v>
      </c>
      <c r="O114" s="12">
        <v>76</v>
      </c>
      <c r="P114" s="135">
        <v>76</v>
      </c>
      <c r="Q114" s="136"/>
      <c r="R114" s="12">
        <v>77</v>
      </c>
      <c r="S114" s="13" t="s">
        <v>164</v>
      </c>
    </row>
    <row r="115" spans="1:19" x14ac:dyDescent="0.25">
      <c r="A115" s="141"/>
      <c r="B115" s="14">
        <v>122</v>
      </c>
      <c r="C115" s="14">
        <v>123</v>
      </c>
      <c r="D115" s="137">
        <v>124</v>
      </c>
      <c r="E115" s="138"/>
      <c r="F115" s="14">
        <v>125</v>
      </c>
      <c r="G115" s="14">
        <v>127</v>
      </c>
      <c r="H115" s="14">
        <v>128</v>
      </c>
      <c r="I115" s="14">
        <v>129</v>
      </c>
      <c r="J115" s="137">
        <v>86</v>
      </c>
      <c r="K115" s="138"/>
      <c r="L115" s="14">
        <v>86</v>
      </c>
      <c r="M115" s="14">
        <v>87</v>
      </c>
      <c r="N115" s="14">
        <v>87</v>
      </c>
      <c r="O115" s="14">
        <v>88</v>
      </c>
      <c r="P115" s="137">
        <v>89</v>
      </c>
      <c r="Q115" s="138"/>
      <c r="R115" s="14">
        <v>89</v>
      </c>
      <c r="S115" s="15" t="s">
        <v>93</v>
      </c>
    </row>
    <row r="116" spans="1:19" x14ac:dyDescent="0.25">
      <c r="A116" s="139">
        <v>8</v>
      </c>
      <c r="B116" s="3">
        <v>46.7</v>
      </c>
      <c r="C116" s="3">
        <v>47.5</v>
      </c>
      <c r="D116" s="142">
        <v>48.8</v>
      </c>
      <c r="E116" s="143"/>
      <c r="F116" s="3">
        <v>50.3</v>
      </c>
      <c r="G116" s="3">
        <v>51.9</v>
      </c>
      <c r="H116" s="3">
        <v>53.4</v>
      </c>
      <c r="I116" s="3">
        <v>54.3</v>
      </c>
      <c r="J116" s="142">
        <v>46.7</v>
      </c>
      <c r="K116" s="143"/>
      <c r="L116" s="3">
        <v>47.5</v>
      </c>
      <c r="M116" s="3">
        <v>48.8</v>
      </c>
      <c r="N116" s="3">
        <v>50.3</v>
      </c>
      <c r="O116" s="3">
        <v>51.9</v>
      </c>
      <c r="P116" s="142">
        <v>53.4</v>
      </c>
      <c r="Q116" s="143"/>
      <c r="R116" s="3">
        <v>54.3</v>
      </c>
      <c r="S116" s="4" t="s">
        <v>162</v>
      </c>
    </row>
    <row r="117" spans="1:19" x14ac:dyDescent="0.25">
      <c r="A117" s="140"/>
      <c r="B117" s="6">
        <v>95</v>
      </c>
      <c r="C117" s="6">
        <v>95</v>
      </c>
      <c r="D117" s="144">
        <v>96</v>
      </c>
      <c r="E117" s="145"/>
      <c r="F117" s="6">
        <v>98</v>
      </c>
      <c r="G117" s="6">
        <v>99</v>
      </c>
      <c r="H117" s="6">
        <v>100</v>
      </c>
      <c r="I117" s="6">
        <v>101</v>
      </c>
      <c r="J117" s="144">
        <v>57</v>
      </c>
      <c r="K117" s="145"/>
      <c r="L117" s="6">
        <v>57</v>
      </c>
      <c r="M117" s="6">
        <v>57</v>
      </c>
      <c r="N117" s="6">
        <v>58</v>
      </c>
      <c r="O117" s="6">
        <v>59</v>
      </c>
      <c r="P117" s="144">
        <v>60</v>
      </c>
      <c r="Q117" s="145"/>
      <c r="R117" s="6">
        <v>60</v>
      </c>
      <c r="S117" s="7" t="s">
        <v>163</v>
      </c>
    </row>
    <row r="118" spans="1:19" x14ac:dyDescent="0.25">
      <c r="A118" s="140"/>
      <c r="B118" s="10">
        <v>108</v>
      </c>
      <c r="C118" s="10">
        <v>109</v>
      </c>
      <c r="D118" s="146">
        <v>110</v>
      </c>
      <c r="E118" s="147"/>
      <c r="F118" s="10">
        <v>111</v>
      </c>
      <c r="G118" s="10">
        <v>113</v>
      </c>
      <c r="H118" s="10">
        <v>114</v>
      </c>
      <c r="I118" s="10">
        <v>114</v>
      </c>
      <c r="J118" s="146">
        <v>71</v>
      </c>
      <c r="K118" s="147"/>
      <c r="L118" s="10">
        <v>71</v>
      </c>
      <c r="M118" s="10">
        <v>71</v>
      </c>
      <c r="N118" s="10">
        <v>72</v>
      </c>
      <c r="O118" s="10">
        <v>73</v>
      </c>
      <c r="P118" s="146">
        <v>74</v>
      </c>
      <c r="Q118" s="147"/>
      <c r="R118" s="10">
        <v>74</v>
      </c>
      <c r="S118" s="11" t="s">
        <v>1948</v>
      </c>
    </row>
    <row r="119" spans="1:19" x14ac:dyDescent="0.25">
      <c r="A119" s="140"/>
      <c r="B119" s="12">
        <v>112</v>
      </c>
      <c r="C119" s="12">
        <v>112</v>
      </c>
      <c r="D119" s="135">
        <v>114</v>
      </c>
      <c r="E119" s="136"/>
      <c r="F119" s="12">
        <v>115</v>
      </c>
      <c r="G119" s="12">
        <v>116</v>
      </c>
      <c r="H119" s="12">
        <v>118</v>
      </c>
      <c r="I119" s="12">
        <v>118</v>
      </c>
      <c r="J119" s="135">
        <v>75</v>
      </c>
      <c r="K119" s="136"/>
      <c r="L119" s="12">
        <v>75</v>
      </c>
      <c r="M119" s="12">
        <v>75</v>
      </c>
      <c r="N119" s="12">
        <v>76</v>
      </c>
      <c r="O119" s="12">
        <v>77</v>
      </c>
      <c r="P119" s="135">
        <v>78</v>
      </c>
      <c r="Q119" s="136"/>
      <c r="R119" s="12">
        <v>78</v>
      </c>
      <c r="S119" s="13" t="s">
        <v>164</v>
      </c>
    </row>
    <row r="120" spans="1:19" x14ac:dyDescent="0.25">
      <c r="A120" s="141"/>
      <c r="B120" s="14">
        <v>124</v>
      </c>
      <c r="C120" s="14">
        <v>125</v>
      </c>
      <c r="D120" s="137">
        <v>126</v>
      </c>
      <c r="E120" s="138"/>
      <c r="F120" s="14">
        <v>127</v>
      </c>
      <c r="G120" s="14">
        <v>128</v>
      </c>
      <c r="H120" s="14">
        <v>130</v>
      </c>
      <c r="I120" s="14">
        <v>130</v>
      </c>
      <c r="J120" s="137">
        <v>87</v>
      </c>
      <c r="K120" s="138"/>
      <c r="L120" s="14">
        <v>87</v>
      </c>
      <c r="M120" s="14">
        <v>88</v>
      </c>
      <c r="N120" s="14">
        <v>88</v>
      </c>
      <c r="O120" s="14">
        <v>89</v>
      </c>
      <c r="P120" s="137">
        <v>90</v>
      </c>
      <c r="Q120" s="138"/>
      <c r="R120" s="14">
        <v>91</v>
      </c>
      <c r="S120" s="15" t="s">
        <v>93</v>
      </c>
    </row>
    <row r="121" spans="1:19" x14ac:dyDescent="0.25">
      <c r="A121" s="139">
        <v>9</v>
      </c>
      <c r="B121" s="3">
        <v>48.5</v>
      </c>
      <c r="C121" s="3">
        <v>19.3</v>
      </c>
      <c r="D121" s="142">
        <v>50.8</v>
      </c>
      <c r="E121" s="143"/>
      <c r="F121" s="3">
        <v>52.4</v>
      </c>
      <c r="G121" s="3">
        <v>54.1</v>
      </c>
      <c r="H121" s="3">
        <v>55.7</v>
      </c>
      <c r="I121" s="3">
        <v>56.6</v>
      </c>
      <c r="J121" s="142">
        <v>48.5</v>
      </c>
      <c r="K121" s="143"/>
      <c r="L121" s="3">
        <v>19.3</v>
      </c>
      <c r="M121" s="3">
        <v>50.8</v>
      </c>
      <c r="N121" s="3">
        <v>52.4</v>
      </c>
      <c r="O121" s="3">
        <v>54.1</v>
      </c>
      <c r="P121" s="142">
        <v>55.7</v>
      </c>
      <c r="Q121" s="143"/>
      <c r="R121" s="3">
        <v>56.6</v>
      </c>
      <c r="S121" s="4" t="s">
        <v>162</v>
      </c>
    </row>
    <row r="122" spans="1:19" x14ac:dyDescent="0.25">
      <c r="A122" s="140"/>
      <c r="B122" s="6">
        <v>96</v>
      </c>
      <c r="C122" s="6">
        <v>97</v>
      </c>
      <c r="D122" s="144">
        <v>98</v>
      </c>
      <c r="E122" s="145"/>
      <c r="F122" s="6">
        <v>100</v>
      </c>
      <c r="G122" s="6">
        <v>101</v>
      </c>
      <c r="H122" s="6">
        <v>102</v>
      </c>
      <c r="I122" s="6">
        <v>103</v>
      </c>
      <c r="J122" s="144">
        <v>58</v>
      </c>
      <c r="K122" s="145"/>
      <c r="L122" s="6">
        <v>58</v>
      </c>
      <c r="M122" s="6">
        <v>58</v>
      </c>
      <c r="N122" s="6">
        <v>59</v>
      </c>
      <c r="O122" s="6">
        <v>60</v>
      </c>
      <c r="P122" s="144">
        <v>61</v>
      </c>
      <c r="Q122" s="145"/>
      <c r="R122" s="6">
        <v>61</v>
      </c>
      <c r="S122" s="7" t="s">
        <v>163</v>
      </c>
    </row>
    <row r="123" spans="1:19" x14ac:dyDescent="0.25">
      <c r="A123" s="140"/>
      <c r="B123" s="10">
        <v>110</v>
      </c>
      <c r="C123" s="10">
        <v>110</v>
      </c>
      <c r="D123" s="146">
        <v>112</v>
      </c>
      <c r="E123" s="147"/>
      <c r="F123" s="10">
        <v>113</v>
      </c>
      <c r="G123" s="10">
        <v>114</v>
      </c>
      <c r="H123" s="10">
        <v>116</v>
      </c>
      <c r="I123" s="10">
        <v>116</v>
      </c>
      <c r="J123" s="146">
        <v>72</v>
      </c>
      <c r="K123" s="147"/>
      <c r="L123" s="10">
        <v>72</v>
      </c>
      <c r="M123" s="10">
        <v>72</v>
      </c>
      <c r="N123" s="10">
        <v>73</v>
      </c>
      <c r="O123" s="10">
        <v>74</v>
      </c>
      <c r="P123" s="146">
        <v>75</v>
      </c>
      <c r="Q123" s="147"/>
      <c r="R123" s="10">
        <v>75</v>
      </c>
      <c r="S123" s="11" t="s">
        <v>1948</v>
      </c>
    </row>
    <row r="124" spans="1:19" x14ac:dyDescent="0.25">
      <c r="A124" s="140"/>
      <c r="B124" s="12">
        <v>114</v>
      </c>
      <c r="C124" s="12">
        <v>114</v>
      </c>
      <c r="D124" s="135">
        <v>115</v>
      </c>
      <c r="E124" s="136"/>
      <c r="F124" s="12">
        <v>117</v>
      </c>
      <c r="G124" s="12">
        <v>118</v>
      </c>
      <c r="H124" s="12">
        <v>119</v>
      </c>
      <c r="I124" s="12">
        <v>120</v>
      </c>
      <c r="J124" s="135">
        <v>76</v>
      </c>
      <c r="K124" s="136"/>
      <c r="L124" s="12">
        <v>76</v>
      </c>
      <c r="M124" s="12">
        <v>76</v>
      </c>
      <c r="N124" s="12">
        <v>77</v>
      </c>
      <c r="O124" s="12">
        <v>78</v>
      </c>
      <c r="P124" s="135">
        <v>79</v>
      </c>
      <c r="Q124" s="136"/>
      <c r="R124" s="12">
        <v>79</v>
      </c>
      <c r="S124" s="13" t="s">
        <v>164</v>
      </c>
    </row>
    <row r="125" spans="1:19" x14ac:dyDescent="0.25">
      <c r="A125" s="141"/>
      <c r="B125" s="14">
        <v>126</v>
      </c>
      <c r="C125" s="14">
        <v>126</v>
      </c>
      <c r="D125" s="137">
        <v>128</v>
      </c>
      <c r="E125" s="138"/>
      <c r="F125" s="14">
        <v>129</v>
      </c>
      <c r="G125" s="14">
        <v>130</v>
      </c>
      <c r="H125" s="14">
        <v>132</v>
      </c>
      <c r="I125" s="14">
        <v>132</v>
      </c>
      <c r="J125" s="137">
        <v>88</v>
      </c>
      <c r="K125" s="138"/>
      <c r="L125" s="14">
        <v>88</v>
      </c>
      <c r="M125" s="14">
        <v>89</v>
      </c>
      <c r="N125" s="14">
        <v>89</v>
      </c>
      <c r="O125" s="14">
        <v>90</v>
      </c>
      <c r="P125" s="137">
        <v>91</v>
      </c>
      <c r="Q125" s="138"/>
      <c r="R125" s="14">
        <v>92</v>
      </c>
      <c r="S125" s="15" t="s">
        <v>93</v>
      </c>
    </row>
    <row r="126" spans="1:19" x14ac:dyDescent="0.25">
      <c r="A126" s="139">
        <v>10</v>
      </c>
      <c r="B126" s="3">
        <v>50.2</v>
      </c>
      <c r="C126" s="3">
        <v>51.1</v>
      </c>
      <c r="D126" s="142">
        <v>52.6</v>
      </c>
      <c r="E126" s="143"/>
      <c r="F126" s="3">
        <v>54.4</v>
      </c>
      <c r="G126" s="3">
        <v>56.2</v>
      </c>
      <c r="H126" s="3">
        <v>57.9</v>
      </c>
      <c r="I126" s="3">
        <v>58.9</v>
      </c>
      <c r="J126" s="142">
        <v>50.2</v>
      </c>
      <c r="K126" s="143"/>
      <c r="L126" s="3">
        <v>51.1</v>
      </c>
      <c r="M126" s="3">
        <v>52.6</v>
      </c>
      <c r="N126" s="3">
        <v>54.4</v>
      </c>
      <c r="O126" s="3">
        <v>56.2</v>
      </c>
      <c r="P126" s="142">
        <v>57.9</v>
      </c>
      <c r="Q126" s="143"/>
      <c r="R126" s="3">
        <v>58.9</v>
      </c>
      <c r="S126" s="4" t="s">
        <v>162</v>
      </c>
    </row>
    <row r="127" spans="1:19" x14ac:dyDescent="0.25">
      <c r="A127" s="140"/>
      <c r="B127" s="6">
        <v>98</v>
      </c>
      <c r="C127" s="6">
        <v>99</v>
      </c>
      <c r="D127" s="144">
        <v>100</v>
      </c>
      <c r="E127" s="145"/>
      <c r="F127" s="6">
        <v>102</v>
      </c>
      <c r="G127" s="6">
        <v>103</v>
      </c>
      <c r="H127" s="6">
        <v>104</v>
      </c>
      <c r="I127" s="6">
        <v>105</v>
      </c>
      <c r="J127" s="144">
        <v>59</v>
      </c>
      <c r="K127" s="145"/>
      <c r="L127" s="6">
        <v>59</v>
      </c>
      <c r="M127" s="6">
        <v>59</v>
      </c>
      <c r="N127" s="6">
        <v>60</v>
      </c>
      <c r="O127" s="6">
        <v>61</v>
      </c>
      <c r="P127" s="144">
        <v>62</v>
      </c>
      <c r="Q127" s="145"/>
      <c r="R127" s="6">
        <v>62</v>
      </c>
      <c r="S127" s="7" t="s">
        <v>163</v>
      </c>
    </row>
    <row r="128" spans="1:19" x14ac:dyDescent="0.25">
      <c r="A128" s="140"/>
      <c r="B128" s="10">
        <v>112</v>
      </c>
      <c r="C128" s="10">
        <v>112</v>
      </c>
      <c r="D128" s="146">
        <v>114</v>
      </c>
      <c r="E128" s="147"/>
      <c r="F128" s="10">
        <v>115</v>
      </c>
      <c r="G128" s="10">
        <v>116</v>
      </c>
      <c r="H128" s="10">
        <v>118</v>
      </c>
      <c r="I128" s="10">
        <v>118</v>
      </c>
      <c r="J128" s="146">
        <v>73</v>
      </c>
      <c r="K128" s="147"/>
      <c r="L128" s="10">
        <v>73</v>
      </c>
      <c r="M128" s="10">
        <v>73</v>
      </c>
      <c r="N128" s="10">
        <v>74</v>
      </c>
      <c r="O128" s="10">
        <v>75</v>
      </c>
      <c r="P128" s="146">
        <v>76</v>
      </c>
      <c r="Q128" s="147"/>
      <c r="R128" s="10">
        <v>76</v>
      </c>
      <c r="S128" s="11" t="s">
        <v>1948</v>
      </c>
    </row>
    <row r="129" spans="1:19" x14ac:dyDescent="0.25">
      <c r="A129" s="140"/>
      <c r="B129" s="12">
        <v>116</v>
      </c>
      <c r="C129" s="12">
        <v>116</v>
      </c>
      <c r="D129" s="135">
        <v>117</v>
      </c>
      <c r="E129" s="136"/>
      <c r="F129" s="12">
        <v>119</v>
      </c>
      <c r="G129" s="12">
        <v>120</v>
      </c>
      <c r="H129" s="12">
        <v>121</v>
      </c>
      <c r="I129" s="12">
        <v>122</v>
      </c>
      <c r="J129" s="135">
        <v>77</v>
      </c>
      <c r="K129" s="136"/>
      <c r="L129" s="12">
        <v>77</v>
      </c>
      <c r="M129" s="12">
        <v>77</v>
      </c>
      <c r="N129" s="12">
        <v>78</v>
      </c>
      <c r="O129" s="12">
        <v>79</v>
      </c>
      <c r="P129" s="135">
        <v>80</v>
      </c>
      <c r="Q129" s="136"/>
      <c r="R129" s="12">
        <v>80</v>
      </c>
      <c r="S129" s="13" t="s">
        <v>164</v>
      </c>
    </row>
    <row r="130" spans="1:19" x14ac:dyDescent="0.25">
      <c r="A130" s="141"/>
      <c r="B130" s="14">
        <v>128</v>
      </c>
      <c r="C130" s="14">
        <v>128</v>
      </c>
      <c r="D130" s="137">
        <v>130</v>
      </c>
      <c r="E130" s="138"/>
      <c r="F130" s="14">
        <v>131</v>
      </c>
      <c r="G130" s="14">
        <v>132</v>
      </c>
      <c r="H130" s="14">
        <v>134</v>
      </c>
      <c r="I130" s="14">
        <v>134</v>
      </c>
      <c r="J130" s="137">
        <v>89</v>
      </c>
      <c r="K130" s="138"/>
      <c r="L130" s="14">
        <v>89</v>
      </c>
      <c r="M130" s="14">
        <v>90</v>
      </c>
      <c r="N130" s="14">
        <v>91</v>
      </c>
      <c r="O130" s="14">
        <v>91</v>
      </c>
      <c r="P130" s="137">
        <v>92</v>
      </c>
      <c r="Q130" s="138"/>
      <c r="R130" s="14">
        <v>93</v>
      </c>
      <c r="S130" s="15" t="s">
        <v>93</v>
      </c>
    </row>
    <row r="131" spans="1:19" x14ac:dyDescent="0.25">
      <c r="A131" s="139">
        <v>11</v>
      </c>
      <c r="B131" s="3">
        <v>52.1</v>
      </c>
      <c r="C131" s="3">
        <v>53.1</v>
      </c>
      <c r="D131" s="142">
        <v>54.9</v>
      </c>
      <c r="E131" s="143"/>
      <c r="F131" s="3">
        <v>56.8</v>
      </c>
      <c r="G131" s="3">
        <v>58.7</v>
      </c>
      <c r="H131" s="3">
        <v>60.5</v>
      </c>
      <c r="I131" s="3">
        <v>61.6</v>
      </c>
      <c r="J131" s="142">
        <v>52.1</v>
      </c>
      <c r="K131" s="143"/>
      <c r="L131" s="3">
        <v>53.1</v>
      </c>
      <c r="M131" s="3">
        <v>54.9</v>
      </c>
      <c r="N131" s="3">
        <v>56.8</v>
      </c>
      <c r="O131" s="17" t="s">
        <v>1949</v>
      </c>
      <c r="P131" s="142">
        <v>60.5</v>
      </c>
      <c r="Q131" s="143"/>
      <c r="R131" s="3">
        <v>61.6</v>
      </c>
      <c r="S131" s="4" t="s">
        <v>162</v>
      </c>
    </row>
    <row r="132" spans="1:19" x14ac:dyDescent="0.25">
      <c r="A132" s="140"/>
      <c r="B132" s="6">
        <v>100</v>
      </c>
      <c r="C132" s="6">
        <v>101</v>
      </c>
      <c r="D132" s="144">
        <v>102</v>
      </c>
      <c r="E132" s="145"/>
      <c r="F132" s="6">
        <v>103</v>
      </c>
      <c r="G132" s="6">
        <v>105</v>
      </c>
      <c r="H132" s="6">
        <v>106</v>
      </c>
      <c r="I132" s="6">
        <v>107</v>
      </c>
      <c r="J132" s="144">
        <v>60</v>
      </c>
      <c r="K132" s="145"/>
      <c r="L132" s="6">
        <v>60</v>
      </c>
      <c r="M132" s="6">
        <v>60</v>
      </c>
      <c r="N132" s="6">
        <v>61</v>
      </c>
      <c r="O132" s="6">
        <v>62</v>
      </c>
      <c r="P132" s="144">
        <v>63</v>
      </c>
      <c r="Q132" s="145"/>
      <c r="R132" s="6">
        <v>63</v>
      </c>
      <c r="S132" s="7" t="s">
        <v>163</v>
      </c>
    </row>
    <row r="133" spans="1:19" x14ac:dyDescent="0.25">
      <c r="A133" s="140"/>
      <c r="B133" s="10">
        <v>114</v>
      </c>
      <c r="C133" s="10">
        <v>114</v>
      </c>
      <c r="D133" s="146">
        <v>116</v>
      </c>
      <c r="E133" s="147"/>
      <c r="F133" s="10">
        <v>117</v>
      </c>
      <c r="G133" s="10">
        <v>118</v>
      </c>
      <c r="H133" s="10">
        <v>119</v>
      </c>
      <c r="I133" s="10">
        <v>120</v>
      </c>
      <c r="J133" s="146">
        <v>74</v>
      </c>
      <c r="K133" s="147"/>
      <c r="L133" s="10">
        <v>74</v>
      </c>
      <c r="M133" s="10">
        <v>74</v>
      </c>
      <c r="N133" s="10">
        <v>75</v>
      </c>
      <c r="O133" s="10">
        <v>76</v>
      </c>
      <c r="P133" s="146">
        <v>77</v>
      </c>
      <c r="Q133" s="147"/>
      <c r="R133" s="10">
        <v>77</v>
      </c>
      <c r="S133" s="11" t="s">
        <v>1948</v>
      </c>
    </row>
    <row r="134" spans="1:19" x14ac:dyDescent="0.25">
      <c r="A134" s="140"/>
      <c r="B134" s="12">
        <v>118</v>
      </c>
      <c r="C134" s="12">
        <v>118</v>
      </c>
      <c r="D134" s="135">
        <v>119</v>
      </c>
      <c r="E134" s="136"/>
      <c r="F134" s="12">
        <v>121</v>
      </c>
      <c r="G134" s="12">
        <v>122</v>
      </c>
      <c r="H134" s="12">
        <v>123</v>
      </c>
      <c r="I134" s="12">
        <v>124</v>
      </c>
      <c r="J134" s="135">
        <v>78</v>
      </c>
      <c r="K134" s="136"/>
      <c r="L134" s="12">
        <v>78</v>
      </c>
      <c r="M134" s="12">
        <v>78</v>
      </c>
      <c r="N134" s="12">
        <v>79</v>
      </c>
      <c r="O134" s="12">
        <v>80</v>
      </c>
      <c r="P134" s="135">
        <v>81</v>
      </c>
      <c r="Q134" s="136"/>
      <c r="R134" s="12">
        <v>81</v>
      </c>
      <c r="S134" s="13" t="s">
        <v>164</v>
      </c>
    </row>
    <row r="135" spans="1:19" x14ac:dyDescent="0.25">
      <c r="A135" s="141"/>
      <c r="B135" s="14">
        <v>130</v>
      </c>
      <c r="C135" s="14">
        <v>130</v>
      </c>
      <c r="D135" s="137">
        <v>131</v>
      </c>
      <c r="E135" s="138"/>
      <c r="F135" s="14">
        <v>133</v>
      </c>
      <c r="G135" s="14">
        <v>134</v>
      </c>
      <c r="H135" s="14">
        <v>135</v>
      </c>
      <c r="I135" s="14">
        <v>136</v>
      </c>
      <c r="J135" s="137">
        <v>90</v>
      </c>
      <c r="K135" s="138"/>
      <c r="L135" s="14">
        <v>90</v>
      </c>
      <c r="M135" s="14">
        <v>91</v>
      </c>
      <c r="N135" s="14">
        <v>92</v>
      </c>
      <c r="O135" s="14">
        <v>92</v>
      </c>
      <c r="P135" s="137">
        <v>93</v>
      </c>
      <c r="Q135" s="138"/>
      <c r="R135" s="14">
        <v>94</v>
      </c>
      <c r="S135" s="15" t="s">
        <v>93</v>
      </c>
    </row>
    <row r="136" spans="1:19" x14ac:dyDescent="0.25">
      <c r="A136" s="139">
        <v>12</v>
      </c>
      <c r="B136" s="3">
        <v>54.8</v>
      </c>
      <c r="C136" s="3">
        <v>55.9</v>
      </c>
      <c r="D136" s="142">
        <v>57.7</v>
      </c>
      <c r="E136" s="143"/>
      <c r="F136" s="3">
        <v>59.6</v>
      </c>
      <c r="G136" s="3">
        <v>61.6</v>
      </c>
      <c r="H136" s="3">
        <v>63.3</v>
      </c>
      <c r="I136" s="3">
        <v>64.400000000000006</v>
      </c>
      <c r="J136" s="142">
        <v>54.8</v>
      </c>
      <c r="K136" s="143"/>
      <c r="L136" s="3">
        <v>55.9</v>
      </c>
      <c r="M136" s="3">
        <v>57.7</v>
      </c>
      <c r="N136" s="3">
        <v>59.6</v>
      </c>
      <c r="O136" s="3">
        <v>61.6</v>
      </c>
      <c r="P136" s="142">
        <v>63.3</v>
      </c>
      <c r="Q136" s="143"/>
      <c r="R136" s="3">
        <v>64.400000000000006</v>
      </c>
      <c r="S136" s="4" t="s">
        <v>162</v>
      </c>
    </row>
    <row r="137" spans="1:19" x14ac:dyDescent="0.25">
      <c r="A137" s="140"/>
      <c r="B137" s="6">
        <v>102</v>
      </c>
      <c r="C137" s="6">
        <v>103</v>
      </c>
      <c r="D137" s="144">
        <v>104</v>
      </c>
      <c r="E137" s="145"/>
      <c r="F137" s="6">
        <v>105</v>
      </c>
      <c r="G137" s="6">
        <v>107</v>
      </c>
      <c r="H137" s="6">
        <v>108</v>
      </c>
      <c r="I137" s="6">
        <v>109</v>
      </c>
      <c r="J137" s="144">
        <v>61</v>
      </c>
      <c r="K137" s="145"/>
      <c r="L137" s="6">
        <v>61</v>
      </c>
      <c r="M137" s="6">
        <v>61</v>
      </c>
      <c r="N137" s="6">
        <v>62</v>
      </c>
      <c r="O137" s="6">
        <v>63</v>
      </c>
      <c r="P137" s="144">
        <v>64</v>
      </c>
      <c r="Q137" s="145"/>
      <c r="R137" s="6">
        <v>64</v>
      </c>
      <c r="S137" s="7" t="s">
        <v>163</v>
      </c>
    </row>
    <row r="138" spans="1:19" x14ac:dyDescent="0.25">
      <c r="A138" s="140"/>
      <c r="B138" s="10">
        <v>116</v>
      </c>
      <c r="C138" s="10">
        <v>116</v>
      </c>
      <c r="D138" s="146">
        <v>117</v>
      </c>
      <c r="E138" s="147"/>
      <c r="F138" s="10">
        <v>119</v>
      </c>
      <c r="G138" s="10">
        <v>120</v>
      </c>
      <c r="H138" s="10">
        <v>121</v>
      </c>
      <c r="I138" s="10">
        <v>122</v>
      </c>
      <c r="J138" s="146">
        <v>75</v>
      </c>
      <c r="K138" s="147"/>
      <c r="L138" s="10">
        <v>75</v>
      </c>
      <c r="M138" s="10">
        <v>75</v>
      </c>
      <c r="N138" s="10">
        <v>76</v>
      </c>
      <c r="O138" s="10">
        <v>77</v>
      </c>
      <c r="P138" s="146">
        <v>78</v>
      </c>
      <c r="Q138" s="147"/>
      <c r="R138" s="10">
        <v>78</v>
      </c>
      <c r="S138" s="11" t="s">
        <v>1948</v>
      </c>
    </row>
    <row r="139" spans="1:19" x14ac:dyDescent="0.25">
      <c r="A139" s="140"/>
      <c r="B139" s="12">
        <v>119</v>
      </c>
      <c r="C139" s="12">
        <v>120</v>
      </c>
      <c r="D139" s="135">
        <v>121</v>
      </c>
      <c r="E139" s="136"/>
      <c r="F139" s="12">
        <v>123</v>
      </c>
      <c r="G139" s="12">
        <v>124</v>
      </c>
      <c r="H139" s="12">
        <v>125</v>
      </c>
      <c r="I139" s="12">
        <v>126</v>
      </c>
      <c r="J139" s="135">
        <v>79</v>
      </c>
      <c r="K139" s="136"/>
      <c r="L139" s="12">
        <v>79</v>
      </c>
      <c r="M139" s="12">
        <v>79</v>
      </c>
      <c r="N139" s="12">
        <v>80</v>
      </c>
      <c r="O139" s="12">
        <v>81</v>
      </c>
      <c r="P139" s="135">
        <v>82</v>
      </c>
      <c r="Q139" s="136"/>
      <c r="R139" s="12">
        <v>82</v>
      </c>
      <c r="S139" s="13" t="s">
        <v>164</v>
      </c>
    </row>
    <row r="140" spans="1:19" x14ac:dyDescent="0.25">
      <c r="A140" s="141"/>
      <c r="B140" s="14">
        <v>132</v>
      </c>
      <c r="C140" s="14">
        <v>132</v>
      </c>
      <c r="D140" s="137">
        <v>133</v>
      </c>
      <c r="E140" s="138"/>
      <c r="F140" s="14">
        <v>135</v>
      </c>
      <c r="G140" s="14">
        <v>136</v>
      </c>
      <c r="H140" s="14">
        <v>137</v>
      </c>
      <c r="I140" s="14">
        <v>138</v>
      </c>
      <c r="J140" s="137">
        <v>91</v>
      </c>
      <c r="K140" s="138"/>
      <c r="L140" s="14">
        <v>91</v>
      </c>
      <c r="M140" s="14">
        <v>92</v>
      </c>
      <c r="N140" s="14">
        <v>93</v>
      </c>
      <c r="O140" s="14">
        <v>93</v>
      </c>
      <c r="P140" s="137">
        <v>94</v>
      </c>
      <c r="Q140" s="138"/>
      <c r="R140" s="14">
        <v>95</v>
      </c>
      <c r="S140" s="15" t="s">
        <v>93</v>
      </c>
    </row>
    <row r="141" spans="1:19" x14ac:dyDescent="0.25">
      <c r="A141" s="139">
        <v>13</v>
      </c>
      <c r="B141" s="3">
        <v>57.4</v>
      </c>
      <c r="C141" s="3">
        <v>58.4</v>
      </c>
      <c r="D141" s="142">
        <v>60.1</v>
      </c>
      <c r="E141" s="143"/>
      <c r="F141" s="3">
        <v>61.9</v>
      </c>
      <c r="G141" s="3">
        <v>63.8</v>
      </c>
      <c r="H141" s="3">
        <v>65.400000000000006</v>
      </c>
      <c r="I141" s="3">
        <v>66.400000000000006</v>
      </c>
      <c r="J141" s="142">
        <v>57.4</v>
      </c>
      <c r="K141" s="143"/>
      <c r="L141" s="3">
        <v>58.4</v>
      </c>
      <c r="M141" s="3">
        <v>60.1</v>
      </c>
      <c r="N141" s="3">
        <v>61.9</v>
      </c>
      <c r="O141" s="3">
        <v>63.8</v>
      </c>
      <c r="P141" s="142">
        <v>65.400000000000006</v>
      </c>
      <c r="Q141" s="143"/>
      <c r="R141" s="3">
        <v>66.400000000000006</v>
      </c>
      <c r="S141" s="4" t="s">
        <v>162</v>
      </c>
    </row>
    <row r="142" spans="1:19" x14ac:dyDescent="0.25">
      <c r="A142" s="140"/>
      <c r="B142" s="6">
        <v>104</v>
      </c>
      <c r="C142" s="6">
        <v>105</v>
      </c>
      <c r="D142" s="144">
        <v>106</v>
      </c>
      <c r="E142" s="145"/>
      <c r="F142" s="6">
        <v>107</v>
      </c>
      <c r="G142" s="6">
        <v>109</v>
      </c>
      <c r="H142" s="6">
        <v>110</v>
      </c>
      <c r="I142" s="6">
        <v>110</v>
      </c>
      <c r="J142" s="144">
        <v>62</v>
      </c>
      <c r="K142" s="145"/>
      <c r="L142" s="6">
        <v>62</v>
      </c>
      <c r="M142" s="6">
        <v>62</v>
      </c>
      <c r="N142" s="6">
        <v>63</v>
      </c>
      <c r="O142" s="6">
        <v>64</v>
      </c>
      <c r="P142" s="144">
        <v>65</v>
      </c>
      <c r="Q142" s="145"/>
      <c r="R142" s="6">
        <v>65</v>
      </c>
      <c r="S142" s="7" t="s">
        <v>163</v>
      </c>
    </row>
    <row r="143" spans="1:19" x14ac:dyDescent="0.25">
      <c r="A143" s="140"/>
      <c r="B143" s="10">
        <v>117</v>
      </c>
      <c r="C143" s="10">
        <v>118</v>
      </c>
      <c r="D143" s="146">
        <v>119</v>
      </c>
      <c r="E143" s="147"/>
      <c r="F143" s="10">
        <v>121</v>
      </c>
      <c r="G143" s="10">
        <v>122</v>
      </c>
      <c r="H143" s="10">
        <v>123</v>
      </c>
      <c r="I143" s="10">
        <v>124</v>
      </c>
      <c r="J143" s="146">
        <v>76</v>
      </c>
      <c r="K143" s="147"/>
      <c r="L143" s="10">
        <v>76</v>
      </c>
      <c r="M143" s="10">
        <v>76</v>
      </c>
      <c r="N143" s="10">
        <v>77</v>
      </c>
      <c r="O143" s="10">
        <v>78</v>
      </c>
      <c r="P143" s="146">
        <v>79</v>
      </c>
      <c r="Q143" s="147"/>
      <c r="R143" s="10">
        <v>79</v>
      </c>
      <c r="S143" s="11" t="s">
        <v>1948</v>
      </c>
    </row>
    <row r="144" spans="1:19" x14ac:dyDescent="0.25">
      <c r="A144" s="140"/>
      <c r="B144" s="12">
        <v>121</v>
      </c>
      <c r="C144" s="12">
        <v>122</v>
      </c>
      <c r="D144" s="135">
        <v>123</v>
      </c>
      <c r="E144" s="136"/>
      <c r="F144" s="12">
        <v>124</v>
      </c>
      <c r="G144" s="12">
        <v>126</v>
      </c>
      <c r="H144" s="12">
        <v>127</v>
      </c>
      <c r="I144" s="12">
        <v>128</v>
      </c>
      <c r="J144" s="135">
        <v>80</v>
      </c>
      <c r="K144" s="136"/>
      <c r="L144" s="12">
        <v>80</v>
      </c>
      <c r="M144" s="12">
        <v>80</v>
      </c>
      <c r="N144" s="12">
        <v>81</v>
      </c>
      <c r="O144" s="12">
        <v>82</v>
      </c>
      <c r="P144" s="135">
        <v>83</v>
      </c>
      <c r="Q144" s="136"/>
      <c r="R144" s="12">
        <v>83</v>
      </c>
      <c r="S144" s="13" t="s">
        <v>164</v>
      </c>
    </row>
    <row r="145" spans="1:19" x14ac:dyDescent="0.25">
      <c r="A145" s="141"/>
      <c r="B145" s="14">
        <v>133</v>
      </c>
      <c r="C145" s="14">
        <v>134</v>
      </c>
      <c r="D145" s="137">
        <v>135</v>
      </c>
      <c r="E145" s="138"/>
      <c r="F145" s="14">
        <v>137</v>
      </c>
      <c r="G145" s="14">
        <v>138</v>
      </c>
      <c r="H145" s="14">
        <v>139</v>
      </c>
      <c r="I145" s="14">
        <v>140</v>
      </c>
      <c r="J145" s="137">
        <v>92</v>
      </c>
      <c r="K145" s="138"/>
      <c r="L145" s="14">
        <v>92</v>
      </c>
      <c r="M145" s="14">
        <v>93</v>
      </c>
      <c r="N145" s="14">
        <v>94</v>
      </c>
      <c r="O145" s="14">
        <v>94</v>
      </c>
      <c r="P145" s="137">
        <v>95</v>
      </c>
      <c r="Q145" s="138"/>
      <c r="R145" s="14">
        <v>96</v>
      </c>
      <c r="S145" s="15" t="s">
        <v>93</v>
      </c>
    </row>
    <row r="146" spans="1:19" x14ac:dyDescent="0.25">
      <c r="A146" s="139">
        <v>14</v>
      </c>
      <c r="B146" s="3">
        <v>58.9</v>
      </c>
      <c r="C146" s="3">
        <v>59.9</v>
      </c>
      <c r="D146" s="142">
        <v>61.4</v>
      </c>
      <c r="E146" s="143"/>
      <c r="F146" s="3">
        <v>63.2</v>
      </c>
      <c r="G146" s="3">
        <v>64.900000000000006</v>
      </c>
      <c r="H146" s="3">
        <v>66.5</v>
      </c>
      <c r="I146" s="3">
        <v>67.400000000000006</v>
      </c>
      <c r="J146" s="142">
        <v>58.9</v>
      </c>
      <c r="K146" s="143"/>
      <c r="L146" s="3">
        <v>59.9</v>
      </c>
      <c r="M146" s="3">
        <v>61.4</v>
      </c>
      <c r="N146" s="3">
        <v>63.2</v>
      </c>
      <c r="O146" s="3">
        <v>64.900000000000006</v>
      </c>
      <c r="P146" s="142">
        <v>66.5</v>
      </c>
      <c r="Q146" s="143"/>
      <c r="R146" s="3">
        <v>67.400000000000006</v>
      </c>
      <c r="S146" s="4" t="s">
        <v>162</v>
      </c>
    </row>
    <row r="147" spans="1:19" x14ac:dyDescent="0.25">
      <c r="A147" s="140"/>
      <c r="B147" s="6">
        <v>106</v>
      </c>
      <c r="C147" s="6">
        <v>106</v>
      </c>
      <c r="D147" s="144">
        <v>107</v>
      </c>
      <c r="E147" s="145"/>
      <c r="F147" s="6">
        <v>109</v>
      </c>
      <c r="G147" s="6">
        <v>110</v>
      </c>
      <c r="H147" s="6">
        <v>111</v>
      </c>
      <c r="I147" s="6">
        <v>112</v>
      </c>
      <c r="J147" s="144">
        <v>63</v>
      </c>
      <c r="K147" s="145"/>
      <c r="L147" s="6">
        <v>63</v>
      </c>
      <c r="M147" s="6">
        <v>63</v>
      </c>
      <c r="N147" s="6">
        <v>64</v>
      </c>
      <c r="O147" s="6">
        <v>65</v>
      </c>
      <c r="P147" s="144">
        <v>66</v>
      </c>
      <c r="Q147" s="145"/>
      <c r="R147" s="6">
        <v>66</v>
      </c>
      <c r="S147" s="7" t="s">
        <v>163</v>
      </c>
    </row>
    <row r="148" spans="1:19" x14ac:dyDescent="0.25">
      <c r="A148" s="140"/>
      <c r="B148" s="10">
        <v>119</v>
      </c>
      <c r="C148" s="10">
        <v>120</v>
      </c>
      <c r="D148" s="146">
        <v>121</v>
      </c>
      <c r="E148" s="147"/>
      <c r="F148" s="10">
        <v>122</v>
      </c>
      <c r="G148" s="10">
        <v>124</v>
      </c>
      <c r="H148" s="10">
        <v>125</v>
      </c>
      <c r="I148" s="10">
        <v>125</v>
      </c>
      <c r="J148" s="146">
        <v>77</v>
      </c>
      <c r="K148" s="147"/>
      <c r="L148" s="10">
        <v>77</v>
      </c>
      <c r="M148" s="10">
        <v>77</v>
      </c>
      <c r="N148" s="10">
        <v>78</v>
      </c>
      <c r="O148" s="10">
        <v>79</v>
      </c>
      <c r="P148" s="146">
        <v>80</v>
      </c>
      <c r="Q148" s="147"/>
      <c r="R148" s="10">
        <v>80</v>
      </c>
      <c r="S148" s="11" t="s">
        <v>1948</v>
      </c>
    </row>
    <row r="149" spans="1:19" x14ac:dyDescent="0.25">
      <c r="A149" s="140"/>
      <c r="B149" s="12">
        <v>123</v>
      </c>
      <c r="C149" s="12">
        <v>123</v>
      </c>
      <c r="D149" s="135">
        <v>125</v>
      </c>
      <c r="E149" s="136"/>
      <c r="F149" s="12">
        <v>126</v>
      </c>
      <c r="G149" s="12">
        <v>127</v>
      </c>
      <c r="H149" s="12">
        <v>129</v>
      </c>
      <c r="I149" s="12">
        <v>129</v>
      </c>
      <c r="J149" s="135">
        <v>81</v>
      </c>
      <c r="K149" s="136"/>
      <c r="L149" s="12">
        <v>81</v>
      </c>
      <c r="M149" s="12">
        <v>81</v>
      </c>
      <c r="N149" s="12">
        <v>82</v>
      </c>
      <c r="O149" s="12">
        <v>83</v>
      </c>
      <c r="P149" s="135">
        <v>84</v>
      </c>
      <c r="Q149" s="136"/>
      <c r="R149" s="12">
        <v>84</v>
      </c>
      <c r="S149" s="13" t="s">
        <v>164</v>
      </c>
    </row>
    <row r="150" spans="1:19" x14ac:dyDescent="0.25">
      <c r="A150" s="141"/>
      <c r="B150" s="14">
        <v>135</v>
      </c>
      <c r="C150" s="14">
        <v>136</v>
      </c>
      <c r="D150" s="137">
        <v>137</v>
      </c>
      <c r="E150" s="138"/>
      <c r="F150" s="14">
        <v>138</v>
      </c>
      <c r="G150" s="14">
        <v>140</v>
      </c>
      <c r="H150" s="14">
        <v>141</v>
      </c>
      <c r="I150" s="14">
        <v>141</v>
      </c>
      <c r="J150" s="137">
        <v>93</v>
      </c>
      <c r="K150" s="138"/>
      <c r="L150" s="14">
        <v>93</v>
      </c>
      <c r="M150" s="14">
        <v>94</v>
      </c>
      <c r="N150" s="14">
        <v>95</v>
      </c>
      <c r="O150" s="14">
        <v>95</v>
      </c>
      <c r="P150" s="137">
        <v>96</v>
      </c>
      <c r="Q150" s="138"/>
      <c r="R150" s="14">
        <v>97</v>
      </c>
      <c r="S150" s="15" t="s">
        <v>93</v>
      </c>
    </row>
    <row r="151" spans="1:19" x14ac:dyDescent="0.25">
      <c r="A151" s="139">
        <v>15</v>
      </c>
      <c r="B151" s="3">
        <v>59.6</v>
      </c>
      <c r="C151" s="3">
        <v>60.5</v>
      </c>
      <c r="D151" s="142">
        <v>62</v>
      </c>
      <c r="E151" s="143"/>
      <c r="F151" s="3">
        <v>63.7</v>
      </c>
      <c r="G151" s="3">
        <v>65.5</v>
      </c>
      <c r="H151" s="3">
        <v>67</v>
      </c>
      <c r="I151" s="3">
        <v>68</v>
      </c>
      <c r="J151" s="142">
        <v>59.6</v>
      </c>
      <c r="K151" s="143"/>
      <c r="L151" s="3">
        <v>60.5</v>
      </c>
      <c r="M151" s="3">
        <v>62</v>
      </c>
      <c r="N151" s="3">
        <v>63.7</v>
      </c>
      <c r="O151" s="3">
        <v>65.5</v>
      </c>
      <c r="P151" s="142">
        <v>67</v>
      </c>
      <c r="Q151" s="143"/>
      <c r="R151" s="3">
        <v>68</v>
      </c>
      <c r="S151" s="4" t="s">
        <v>162</v>
      </c>
    </row>
    <row r="152" spans="1:19" x14ac:dyDescent="0.25">
      <c r="A152" s="140"/>
      <c r="B152" s="6">
        <v>107</v>
      </c>
      <c r="C152" s="6">
        <v>108</v>
      </c>
      <c r="D152" s="144">
        <v>109</v>
      </c>
      <c r="E152" s="145"/>
      <c r="F152" s="6">
        <v>110</v>
      </c>
      <c r="G152" s="6">
        <v>111</v>
      </c>
      <c r="H152" s="6">
        <v>113</v>
      </c>
      <c r="I152" s="6">
        <v>113</v>
      </c>
      <c r="J152" s="144">
        <v>64</v>
      </c>
      <c r="K152" s="145"/>
      <c r="L152" s="6">
        <v>64</v>
      </c>
      <c r="M152" s="6">
        <v>64</v>
      </c>
      <c r="N152" s="6">
        <v>65</v>
      </c>
      <c r="O152" s="6">
        <v>66</v>
      </c>
      <c r="P152" s="144">
        <v>67</v>
      </c>
      <c r="Q152" s="145"/>
      <c r="R152" s="6">
        <v>67</v>
      </c>
      <c r="S152" s="7" t="s">
        <v>163</v>
      </c>
    </row>
    <row r="153" spans="1:19" x14ac:dyDescent="0.25">
      <c r="A153" s="140"/>
      <c r="B153" s="10">
        <v>120</v>
      </c>
      <c r="C153" s="10">
        <v>121</v>
      </c>
      <c r="D153" s="146">
        <v>122</v>
      </c>
      <c r="E153" s="147"/>
      <c r="F153" s="10">
        <v>123</v>
      </c>
      <c r="G153" s="10">
        <v>125</v>
      </c>
      <c r="H153" s="10">
        <v>126</v>
      </c>
      <c r="I153" s="10">
        <v>127</v>
      </c>
      <c r="J153" s="146">
        <v>78</v>
      </c>
      <c r="K153" s="147"/>
      <c r="L153" s="10">
        <v>78</v>
      </c>
      <c r="M153" s="10">
        <v>78</v>
      </c>
      <c r="N153" s="10">
        <v>79</v>
      </c>
      <c r="O153" s="10">
        <v>80</v>
      </c>
      <c r="P153" s="146">
        <v>81</v>
      </c>
      <c r="Q153" s="147"/>
      <c r="R153" s="10">
        <v>81</v>
      </c>
      <c r="S153" s="11" t="s">
        <v>1948</v>
      </c>
    </row>
    <row r="154" spans="1:19" x14ac:dyDescent="0.25">
      <c r="A154" s="140"/>
      <c r="B154" s="12">
        <v>124</v>
      </c>
      <c r="C154" s="12">
        <v>125</v>
      </c>
      <c r="D154" s="135">
        <v>126</v>
      </c>
      <c r="E154" s="136"/>
      <c r="F154" s="12">
        <v>127</v>
      </c>
      <c r="G154" s="12">
        <v>129</v>
      </c>
      <c r="H154" s="12">
        <v>130</v>
      </c>
      <c r="I154" s="12">
        <v>131</v>
      </c>
      <c r="J154" s="135">
        <v>82</v>
      </c>
      <c r="K154" s="136"/>
      <c r="L154" s="12">
        <v>82</v>
      </c>
      <c r="M154" s="12">
        <v>82</v>
      </c>
      <c r="N154" s="12">
        <v>83</v>
      </c>
      <c r="O154" s="12">
        <v>84</v>
      </c>
      <c r="P154" s="135">
        <v>85</v>
      </c>
      <c r="Q154" s="136"/>
      <c r="R154" s="12">
        <v>85</v>
      </c>
      <c r="S154" s="13" t="s">
        <v>164</v>
      </c>
    </row>
    <row r="155" spans="1:19" x14ac:dyDescent="0.25">
      <c r="A155" s="141"/>
      <c r="B155" s="14">
        <v>136</v>
      </c>
      <c r="C155" s="14">
        <v>137</v>
      </c>
      <c r="D155" s="137">
        <v>138</v>
      </c>
      <c r="E155" s="138"/>
      <c r="F155" s="14">
        <v>139</v>
      </c>
      <c r="G155" s="14">
        <v>141</v>
      </c>
      <c r="H155" s="14">
        <v>142</v>
      </c>
      <c r="I155" s="14">
        <v>143</v>
      </c>
      <c r="J155" s="137">
        <v>94</v>
      </c>
      <c r="K155" s="138"/>
      <c r="L155" s="14">
        <v>94</v>
      </c>
      <c r="M155" s="14">
        <v>95</v>
      </c>
      <c r="N155" s="14">
        <v>96</v>
      </c>
      <c r="O155" s="14">
        <v>96</v>
      </c>
      <c r="P155" s="137">
        <v>97</v>
      </c>
      <c r="Q155" s="138"/>
      <c r="R155" s="14">
        <v>98</v>
      </c>
      <c r="S155" s="15" t="s">
        <v>93</v>
      </c>
    </row>
    <row r="156" spans="1:19" x14ac:dyDescent="0.25">
      <c r="A156" s="139">
        <v>16</v>
      </c>
      <c r="B156" s="3">
        <v>59.8</v>
      </c>
      <c r="C156" s="3">
        <v>60.7</v>
      </c>
      <c r="D156" s="142">
        <v>62.3</v>
      </c>
      <c r="E156" s="143"/>
      <c r="F156" s="3">
        <v>64</v>
      </c>
      <c r="G156" s="3">
        <v>65.7</v>
      </c>
      <c r="H156" s="3">
        <v>67.3</v>
      </c>
      <c r="I156" s="3">
        <v>68.2</v>
      </c>
      <c r="J156" s="142">
        <v>59.8</v>
      </c>
      <c r="K156" s="143"/>
      <c r="L156" s="3">
        <v>60.7</v>
      </c>
      <c r="M156" s="3">
        <v>62.3</v>
      </c>
      <c r="N156" s="3">
        <v>64</v>
      </c>
      <c r="O156" s="3">
        <v>65.7</v>
      </c>
      <c r="P156" s="142">
        <v>67.3</v>
      </c>
      <c r="Q156" s="143"/>
      <c r="R156" s="3">
        <v>68.2</v>
      </c>
      <c r="S156" s="4" t="s">
        <v>162</v>
      </c>
    </row>
    <row r="157" spans="1:19" x14ac:dyDescent="0.25">
      <c r="A157" s="140"/>
      <c r="B157" s="6">
        <v>108</v>
      </c>
      <c r="C157" s="6">
        <v>108</v>
      </c>
      <c r="D157" s="144">
        <v>110</v>
      </c>
      <c r="E157" s="145"/>
      <c r="F157" s="6">
        <v>111</v>
      </c>
      <c r="G157" s="6">
        <v>112</v>
      </c>
      <c r="H157" s="6">
        <v>114</v>
      </c>
      <c r="I157" s="6">
        <v>114</v>
      </c>
      <c r="J157" s="144">
        <v>64</v>
      </c>
      <c r="K157" s="145"/>
      <c r="L157" s="6">
        <v>64</v>
      </c>
      <c r="M157" s="6">
        <v>65</v>
      </c>
      <c r="N157" s="6">
        <v>66</v>
      </c>
      <c r="O157" s="6">
        <v>66</v>
      </c>
      <c r="P157" s="144">
        <v>67</v>
      </c>
      <c r="Q157" s="145"/>
      <c r="R157" s="6">
        <v>68</v>
      </c>
      <c r="S157" s="7" t="s">
        <v>163</v>
      </c>
    </row>
    <row r="158" spans="1:19" x14ac:dyDescent="0.25">
      <c r="A158" s="140"/>
      <c r="B158" s="10">
        <v>121</v>
      </c>
      <c r="C158" s="10">
        <v>122</v>
      </c>
      <c r="D158" s="146">
        <v>123</v>
      </c>
      <c r="E158" s="147"/>
      <c r="F158" s="10">
        <v>124</v>
      </c>
      <c r="G158" s="10">
        <v>126</v>
      </c>
      <c r="H158" s="10">
        <v>127</v>
      </c>
      <c r="I158" s="10">
        <v>128</v>
      </c>
      <c r="J158" s="146">
        <v>78</v>
      </c>
      <c r="K158" s="147"/>
      <c r="L158" s="10">
        <v>78</v>
      </c>
      <c r="M158" s="10">
        <v>79</v>
      </c>
      <c r="N158" s="10">
        <v>80</v>
      </c>
      <c r="O158" s="10">
        <v>81</v>
      </c>
      <c r="P158" s="146">
        <v>81</v>
      </c>
      <c r="Q158" s="147"/>
      <c r="R158" s="10">
        <v>82</v>
      </c>
      <c r="S158" s="11" t="s">
        <v>1948</v>
      </c>
    </row>
    <row r="159" spans="1:19" x14ac:dyDescent="0.25">
      <c r="A159" s="140"/>
      <c r="B159" s="12">
        <v>125</v>
      </c>
      <c r="C159" s="12">
        <v>126</v>
      </c>
      <c r="D159" s="135">
        <v>127</v>
      </c>
      <c r="E159" s="136"/>
      <c r="F159" s="12">
        <v>128</v>
      </c>
      <c r="G159" s="12">
        <v>130</v>
      </c>
      <c r="H159" s="12">
        <v>131</v>
      </c>
      <c r="I159" s="12">
        <v>132</v>
      </c>
      <c r="J159" s="135">
        <v>82</v>
      </c>
      <c r="K159" s="136"/>
      <c r="L159" s="12">
        <v>82</v>
      </c>
      <c r="M159" s="12">
        <v>83</v>
      </c>
      <c r="N159" s="12">
        <v>84</v>
      </c>
      <c r="O159" s="12">
        <v>85</v>
      </c>
      <c r="P159" s="135">
        <v>85</v>
      </c>
      <c r="Q159" s="136"/>
      <c r="R159" s="12">
        <v>86</v>
      </c>
      <c r="S159" s="13" t="s">
        <v>164</v>
      </c>
    </row>
    <row r="160" spans="1:19" x14ac:dyDescent="0.25">
      <c r="A160" s="141"/>
      <c r="B160" s="14">
        <v>137</v>
      </c>
      <c r="C160" s="14">
        <v>138</v>
      </c>
      <c r="D160" s="137">
        <v>139</v>
      </c>
      <c r="E160" s="138"/>
      <c r="F160" s="14">
        <v>140</v>
      </c>
      <c r="G160" s="14">
        <v>142</v>
      </c>
      <c r="H160" s="14">
        <v>143</v>
      </c>
      <c r="I160" s="14">
        <v>144</v>
      </c>
      <c r="J160" s="137">
        <v>95</v>
      </c>
      <c r="K160" s="138"/>
      <c r="L160" s="14">
        <v>95</v>
      </c>
      <c r="M160" s="14">
        <v>95</v>
      </c>
      <c r="N160" s="14">
        <v>96</v>
      </c>
      <c r="O160" s="14">
        <v>97</v>
      </c>
      <c r="P160" s="137">
        <v>98</v>
      </c>
      <c r="Q160" s="138"/>
      <c r="R160" s="14">
        <v>98</v>
      </c>
      <c r="S160" s="15" t="s">
        <v>93</v>
      </c>
    </row>
    <row r="161" spans="1:19" x14ac:dyDescent="0.25">
      <c r="A161" s="139">
        <v>17</v>
      </c>
      <c r="B161" s="3">
        <v>60</v>
      </c>
      <c r="C161" s="3">
        <v>60.9</v>
      </c>
      <c r="D161" s="142">
        <v>62.4</v>
      </c>
      <c r="E161" s="143"/>
      <c r="F161" s="3">
        <v>64.099999999999994</v>
      </c>
      <c r="G161" s="3">
        <v>65.900000000000006</v>
      </c>
      <c r="H161" s="3">
        <v>67.400000000000006</v>
      </c>
      <c r="I161" s="3">
        <v>68.3</v>
      </c>
      <c r="J161" s="142">
        <v>60</v>
      </c>
      <c r="K161" s="143"/>
      <c r="L161" s="3">
        <v>60.9</v>
      </c>
      <c r="M161" s="3">
        <v>62.4</v>
      </c>
      <c r="N161" s="3">
        <v>64.099999999999994</v>
      </c>
      <c r="O161" s="3">
        <v>65.900000000000006</v>
      </c>
      <c r="P161" s="142">
        <v>67.400000000000006</v>
      </c>
      <c r="Q161" s="143"/>
      <c r="R161" s="3">
        <v>68.3</v>
      </c>
      <c r="S161" s="4" t="s">
        <v>162</v>
      </c>
    </row>
    <row r="162" spans="1:19" x14ac:dyDescent="0.25">
      <c r="A162" s="140"/>
      <c r="B162" s="6">
        <v>108</v>
      </c>
      <c r="C162" s="6">
        <v>109</v>
      </c>
      <c r="D162" s="144">
        <v>110</v>
      </c>
      <c r="E162" s="145"/>
      <c r="F162" s="6">
        <v>111</v>
      </c>
      <c r="G162" s="6">
        <v>113</v>
      </c>
      <c r="H162" s="6">
        <v>114</v>
      </c>
      <c r="I162" s="6">
        <v>115</v>
      </c>
      <c r="J162" s="144">
        <v>64</v>
      </c>
      <c r="K162" s="145"/>
      <c r="L162" s="6">
        <v>65</v>
      </c>
      <c r="M162" s="6">
        <v>65</v>
      </c>
      <c r="N162" s="6">
        <v>66</v>
      </c>
      <c r="O162" s="6">
        <v>67</v>
      </c>
      <c r="P162" s="144">
        <v>67</v>
      </c>
      <c r="Q162" s="145"/>
      <c r="R162" s="6">
        <v>68</v>
      </c>
      <c r="S162" s="7" t="s">
        <v>163</v>
      </c>
    </row>
    <row r="163" spans="1:19" x14ac:dyDescent="0.25">
      <c r="A163" s="140"/>
      <c r="B163" s="10">
        <v>122</v>
      </c>
      <c r="C163" s="10">
        <v>122</v>
      </c>
      <c r="D163" s="146">
        <v>123</v>
      </c>
      <c r="E163" s="147"/>
      <c r="F163" s="10">
        <v>125</v>
      </c>
      <c r="G163" s="10">
        <v>126</v>
      </c>
      <c r="H163" s="10">
        <v>127</v>
      </c>
      <c r="I163" s="10">
        <v>128</v>
      </c>
      <c r="J163" s="146">
        <v>78</v>
      </c>
      <c r="K163" s="147"/>
      <c r="L163" s="10">
        <v>79</v>
      </c>
      <c r="M163" s="10">
        <v>79</v>
      </c>
      <c r="N163" s="10">
        <v>80</v>
      </c>
      <c r="O163" s="10">
        <v>81</v>
      </c>
      <c r="P163" s="146">
        <v>81</v>
      </c>
      <c r="Q163" s="147"/>
      <c r="R163" s="10">
        <v>82</v>
      </c>
      <c r="S163" s="11" t="s">
        <v>1948</v>
      </c>
    </row>
    <row r="164" spans="1:19" x14ac:dyDescent="0.25">
      <c r="A164" s="140"/>
      <c r="B164" s="12">
        <v>125</v>
      </c>
      <c r="C164" s="12">
        <v>126</v>
      </c>
      <c r="D164" s="135">
        <v>127</v>
      </c>
      <c r="E164" s="136"/>
      <c r="F164" s="12">
        <v>129</v>
      </c>
      <c r="G164" s="12">
        <v>130</v>
      </c>
      <c r="H164" s="12">
        <v>131</v>
      </c>
      <c r="I164" s="12">
        <v>132</v>
      </c>
      <c r="J164" s="135">
        <v>82</v>
      </c>
      <c r="K164" s="136"/>
      <c r="L164" s="12">
        <v>83</v>
      </c>
      <c r="M164" s="12">
        <v>83</v>
      </c>
      <c r="N164" s="12">
        <v>84</v>
      </c>
      <c r="O164" s="12">
        <v>85</v>
      </c>
      <c r="P164" s="135">
        <v>85</v>
      </c>
      <c r="Q164" s="136"/>
      <c r="R164" s="12">
        <v>86</v>
      </c>
      <c r="S164" s="13" t="s">
        <v>164</v>
      </c>
    </row>
    <row r="165" spans="1:19" x14ac:dyDescent="0.25">
      <c r="A165" s="141"/>
      <c r="B165" s="14">
        <v>138</v>
      </c>
      <c r="C165" s="14">
        <v>138</v>
      </c>
      <c r="D165" s="137">
        <v>139</v>
      </c>
      <c r="E165" s="138"/>
      <c r="F165" s="14">
        <v>141</v>
      </c>
      <c r="G165" s="14">
        <v>142</v>
      </c>
      <c r="H165" s="14">
        <v>143</v>
      </c>
      <c r="I165" s="14">
        <v>144</v>
      </c>
      <c r="J165" s="137">
        <v>95</v>
      </c>
      <c r="K165" s="138"/>
      <c r="L165" s="14">
        <v>95</v>
      </c>
      <c r="M165" s="14">
        <v>96</v>
      </c>
      <c r="N165" s="14">
        <v>96</v>
      </c>
      <c r="O165" s="14">
        <v>97</v>
      </c>
      <c r="P165" s="137">
        <v>98</v>
      </c>
      <c r="Q165" s="138"/>
      <c r="R165" s="14">
        <v>98</v>
      </c>
      <c r="S165" s="15" t="s">
        <v>93</v>
      </c>
    </row>
    <row r="166" spans="1:19" ht="31.15" customHeight="1" x14ac:dyDescent="0.25">
      <c r="A166" s="132" t="s">
        <v>171</v>
      </c>
      <c r="B166" s="133"/>
      <c r="C166" s="133"/>
      <c r="D166" s="133"/>
      <c r="E166" s="133"/>
      <c r="F166" s="133"/>
      <c r="G166" s="133"/>
      <c r="H166" s="133"/>
      <c r="I166" s="133"/>
      <c r="J166" s="133"/>
      <c r="K166" s="133"/>
      <c r="L166" s="133"/>
      <c r="M166" s="133"/>
      <c r="N166" s="133"/>
      <c r="O166" s="133"/>
      <c r="P166" s="133"/>
      <c r="Q166" s="133"/>
      <c r="R166" s="134"/>
    </row>
  </sheetData>
  <mergeCells count="528">
    <mergeCell ref="A166:R166"/>
    <mergeCell ref="D164:E164"/>
    <mergeCell ref="J164:K164"/>
    <mergeCell ref="P164:Q164"/>
    <mergeCell ref="D165:E165"/>
    <mergeCell ref="J165:K165"/>
    <mergeCell ref="P165:Q165"/>
    <mergeCell ref="A161:A165"/>
    <mergeCell ref="D161:E161"/>
    <mergeCell ref="J161:K161"/>
    <mergeCell ref="P161:Q161"/>
    <mergeCell ref="D162:E162"/>
    <mergeCell ref="J162:K162"/>
    <mergeCell ref="P162:Q162"/>
    <mergeCell ref="D163:E163"/>
    <mergeCell ref="J163:K163"/>
    <mergeCell ref="P163:Q163"/>
    <mergeCell ref="D159:E159"/>
    <mergeCell ref="J159:K159"/>
    <mergeCell ref="P159:Q159"/>
    <mergeCell ref="D160:E160"/>
    <mergeCell ref="J160:K160"/>
    <mergeCell ref="P160:Q160"/>
    <mergeCell ref="A156:A160"/>
    <mergeCell ref="D156:E156"/>
    <mergeCell ref="J156:K156"/>
    <mergeCell ref="P156:Q156"/>
    <mergeCell ref="D157:E157"/>
    <mergeCell ref="J157:K157"/>
    <mergeCell ref="P157:Q157"/>
    <mergeCell ref="D158:E158"/>
    <mergeCell ref="J158:K158"/>
    <mergeCell ref="P158:Q158"/>
    <mergeCell ref="D154:E154"/>
    <mergeCell ref="J154:K154"/>
    <mergeCell ref="P154:Q154"/>
    <mergeCell ref="D155:E155"/>
    <mergeCell ref="J155:K155"/>
    <mergeCell ref="P155:Q155"/>
    <mergeCell ref="A151:A155"/>
    <mergeCell ref="D151:E151"/>
    <mergeCell ref="J151:K151"/>
    <mergeCell ref="P151:Q151"/>
    <mergeCell ref="D152:E152"/>
    <mergeCell ref="J152:K152"/>
    <mergeCell ref="P152:Q152"/>
    <mergeCell ref="D153:E153"/>
    <mergeCell ref="J153:K153"/>
    <mergeCell ref="P153:Q153"/>
    <mergeCell ref="D149:E149"/>
    <mergeCell ref="J149:K149"/>
    <mergeCell ref="P149:Q149"/>
    <mergeCell ref="D150:E150"/>
    <mergeCell ref="J150:K150"/>
    <mergeCell ref="P150:Q150"/>
    <mergeCell ref="A146:A150"/>
    <mergeCell ref="D146:E146"/>
    <mergeCell ref="J146:K146"/>
    <mergeCell ref="P146:Q146"/>
    <mergeCell ref="D147:E147"/>
    <mergeCell ref="J147:K147"/>
    <mergeCell ref="P147:Q147"/>
    <mergeCell ref="D148:E148"/>
    <mergeCell ref="J148:K148"/>
    <mergeCell ref="P148:Q148"/>
    <mergeCell ref="D144:E144"/>
    <mergeCell ref="J144:K144"/>
    <mergeCell ref="P144:Q144"/>
    <mergeCell ref="D145:E145"/>
    <mergeCell ref="J145:K145"/>
    <mergeCell ref="P145:Q145"/>
    <mergeCell ref="A141:A145"/>
    <mergeCell ref="D141:E141"/>
    <mergeCell ref="J141:K141"/>
    <mergeCell ref="P141:Q141"/>
    <mergeCell ref="D142:E142"/>
    <mergeCell ref="J142:K142"/>
    <mergeCell ref="P142:Q142"/>
    <mergeCell ref="D143:E143"/>
    <mergeCell ref="J143:K143"/>
    <mergeCell ref="P143:Q143"/>
    <mergeCell ref="D139:E139"/>
    <mergeCell ref="J139:K139"/>
    <mergeCell ref="P139:Q139"/>
    <mergeCell ref="D140:E140"/>
    <mergeCell ref="J140:K140"/>
    <mergeCell ref="P140:Q140"/>
    <mergeCell ref="A136:A140"/>
    <mergeCell ref="D136:E136"/>
    <mergeCell ref="J136:K136"/>
    <mergeCell ref="P136:Q136"/>
    <mergeCell ref="D137:E137"/>
    <mergeCell ref="J137:K137"/>
    <mergeCell ref="P137:Q137"/>
    <mergeCell ref="D138:E138"/>
    <mergeCell ref="J138:K138"/>
    <mergeCell ref="P138:Q138"/>
    <mergeCell ref="D134:E134"/>
    <mergeCell ref="J134:K134"/>
    <mergeCell ref="P134:Q134"/>
    <mergeCell ref="D135:E135"/>
    <mergeCell ref="J135:K135"/>
    <mergeCell ref="P135:Q135"/>
    <mergeCell ref="A131:A135"/>
    <mergeCell ref="D131:E131"/>
    <mergeCell ref="J131:K131"/>
    <mergeCell ref="P131:Q131"/>
    <mergeCell ref="D132:E132"/>
    <mergeCell ref="J132:K132"/>
    <mergeCell ref="P132:Q132"/>
    <mergeCell ref="D133:E133"/>
    <mergeCell ref="J133:K133"/>
    <mergeCell ref="P133:Q133"/>
    <mergeCell ref="D129:E129"/>
    <mergeCell ref="J129:K129"/>
    <mergeCell ref="P129:Q129"/>
    <mergeCell ref="D130:E130"/>
    <mergeCell ref="J130:K130"/>
    <mergeCell ref="P130:Q130"/>
    <mergeCell ref="A126:A130"/>
    <mergeCell ref="D126:E126"/>
    <mergeCell ref="J126:K126"/>
    <mergeCell ref="P126:Q126"/>
    <mergeCell ref="D127:E127"/>
    <mergeCell ref="J127:K127"/>
    <mergeCell ref="P127:Q127"/>
    <mergeCell ref="D128:E128"/>
    <mergeCell ref="J128:K128"/>
    <mergeCell ref="P128:Q128"/>
    <mergeCell ref="D124:E124"/>
    <mergeCell ref="J124:K124"/>
    <mergeCell ref="P124:Q124"/>
    <mergeCell ref="D125:E125"/>
    <mergeCell ref="J125:K125"/>
    <mergeCell ref="P125:Q125"/>
    <mergeCell ref="A121:A125"/>
    <mergeCell ref="D121:E121"/>
    <mergeCell ref="J121:K121"/>
    <mergeCell ref="P121:Q121"/>
    <mergeCell ref="D122:E122"/>
    <mergeCell ref="J122:K122"/>
    <mergeCell ref="P122:Q122"/>
    <mergeCell ref="D123:E123"/>
    <mergeCell ref="J123:K123"/>
    <mergeCell ref="P123:Q123"/>
    <mergeCell ref="D119:E119"/>
    <mergeCell ref="J119:K119"/>
    <mergeCell ref="P119:Q119"/>
    <mergeCell ref="D120:E120"/>
    <mergeCell ref="J120:K120"/>
    <mergeCell ref="P120:Q120"/>
    <mergeCell ref="A116:A120"/>
    <mergeCell ref="D116:E116"/>
    <mergeCell ref="J116:K116"/>
    <mergeCell ref="P116:Q116"/>
    <mergeCell ref="D117:E117"/>
    <mergeCell ref="J117:K117"/>
    <mergeCell ref="P117:Q117"/>
    <mergeCell ref="D118:E118"/>
    <mergeCell ref="J118:K118"/>
    <mergeCell ref="P118:Q118"/>
    <mergeCell ref="D114:E114"/>
    <mergeCell ref="J114:K114"/>
    <mergeCell ref="P114:Q114"/>
    <mergeCell ref="D115:E115"/>
    <mergeCell ref="J115:K115"/>
    <mergeCell ref="P115:Q115"/>
    <mergeCell ref="A111:A115"/>
    <mergeCell ref="D111:E111"/>
    <mergeCell ref="J111:K111"/>
    <mergeCell ref="P111:Q111"/>
    <mergeCell ref="D112:E112"/>
    <mergeCell ref="J112:K112"/>
    <mergeCell ref="P112:Q112"/>
    <mergeCell ref="D113:E113"/>
    <mergeCell ref="J113:K113"/>
    <mergeCell ref="P113:Q113"/>
    <mergeCell ref="D109:E109"/>
    <mergeCell ref="J109:K109"/>
    <mergeCell ref="P109:Q109"/>
    <mergeCell ref="D110:E110"/>
    <mergeCell ref="J110:K110"/>
    <mergeCell ref="P110:Q110"/>
    <mergeCell ref="A106:A110"/>
    <mergeCell ref="D106:E106"/>
    <mergeCell ref="J106:K106"/>
    <mergeCell ref="P106:Q106"/>
    <mergeCell ref="D107:E107"/>
    <mergeCell ref="J107:K107"/>
    <mergeCell ref="P107:Q107"/>
    <mergeCell ref="D108:E108"/>
    <mergeCell ref="J108:K108"/>
    <mergeCell ref="P108:Q108"/>
    <mergeCell ref="D104:E104"/>
    <mergeCell ref="J104:K104"/>
    <mergeCell ref="P104:Q104"/>
    <mergeCell ref="D105:E105"/>
    <mergeCell ref="J105:K105"/>
    <mergeCell ref="P105:Q105"/>
    <mergeCell ref="A101:A105"/>
    <mergeCell ref="D101:E101"/>
    <mergeCell ref="J101:K101"/>
    <mergeCell ref="P101:Q101"/>
    <mergeCell ref="D102:E102"/>
    <mergeCell ref="J102:K102"/>
    <mergeCell ref="P102:Q102"/>
    <mergeCell ref="D103:E103"/>
    <mergeCell ref="J103:K103"/>
    <mergeCell ref="P103:Q103"/>
    <mergeCell ref="D99:E99"/>
    <mergeCell ref="J99:K99"/>
    <mergeCell ref="P99:Q99"/>
    <mergeCell ref="D100:E100"/>
    <mergeCell ref="J100:K100"/>
    <mergeCell ref="P100:Q100"/>
    <mergeCell ref="A96:A100"/>
    <mergeCell ref="D96:E96"/>
    <mergeCell ref="J96:K96"/>
    <mergeCell ref="P96:Q96"/>
    <mergeCell ref="D97:E97"/>
    <mergeCell ref="J97:K97"/>
    <mergeCell ref="P97:Q97"/>
    <mergeCell ref="D98:E98"/>
    <mergeCell ref="J98:K98"/>
    <mergeCell ref="P98:Q98"/>
    <mergeCell ref="D94:E94"/>
    <mergeCell ref="J94:K94"/>
    <mergeCell ref="P94:Q94"/>
    <mergeCell ref="D95:E95"/>
    <mergeCell ref="J95:K95"/>
    <mergeCell ref="P95:Q95"/>
    <mergeCell ref="A91:A95"/>
    <mergeCell ref="D91:E91"/>
    <mergeCell ref="J91:K91"/>
    <mergeCell ref="P91:Q91"/>
    <mergeCell ref="D92:E92"/>
    <mergeCell ref="J92:K92"/>
    <mergeCell ref="P92:Q92"/>
    <mergeCell ref="D93:E93"/>
    <mergeCell ref="J93:K93"/>
    <mergeCell ref="P93:Q93"/>
    <mergeCell ref="D89:E89"/>
    <mergeCell ref="J89:K89"/>
    <mergeCell ref="P89:Q89"/>
    <mergeCell ref="D90:E90"/>
    <mergeCell ref="J90:K90"/>
    <mergeCell ref="P90:Q90"/>
    <mergeCell ref="A86:A90"/>
    <mergeCell ref="D86:E86"/>
    <mergeCell ref="J86:K86"/>
    <mergeCell ref="P86:Q86"/>
    <mergeCell ref="D87:E87"/>
    <mergeCell ref="J87:K87"/>
    <mergeCell ref="P87:Q87"/>
    <mergeCell ref="D88:E88"/>
    <mergeCell ref="J88:K88"/>
    <mergeCell ref="P88:Q88"/>
    <mergeCell ref="A83:R83"/>
    <mergeCell ref="A84:A85"/>
    <mergeCell ref="B84:I84"/>
    <mergeCell ref="J84:R84"/>
    <mergeCell ref="S84:S85"/>
    <mergeCell ref="D85:E85"/>
    <mergeCell ref="J85:K85"/>
    <mergeCell ref="P85:Q85"/>
    <mergeCell ref="E81:F81"/>
    <mergeCell ref="K81:L81"/>
    <mergeCell ref="Q81:R81"/>
    <mergeCell ref="E82:F82"/>
    <mergeCell ref="K82:L82"/>
    <mergeCell ref="Q82:R82"/>
    <mergeCell ref="A78:A82"/>
    <mergeCell ref="E78:F78"/>
    <mergeCell ref="K78:L78"/>
    <mergeCell ref="Q78:R78"/>
    <mergeCell ref="E79:F79"/>
    <mergeCell ref="K79:L79"/>
    <mergeCell ref="Q79:R79"/>
    <mergeCell ref="E80:F80"/>
    <mergeCell ref="K80:L80"/>
    <mergeCell ref="Q80:R80"/>
    <mergeCell ref="E76:F76"/>
    <mergeCell ref="K76:L76"/>
    <mergeCell ref="Q76:R76"/>
    <mergeCell ref="E77:F77"/>
    <mergeCell ref="K77:L77"/>
    <mergeCell ref="Q77:R77"/>
    <mergeCell ref="A73:A77"/>
    <mergeCell ref="E73:F73"/>
    <mergeCell ref="K73:L73"/>
    <mergeCell ref="Q73:R73"/>
    <mergeCell ref="E74:F74"/>
    <mergeCell ref="K74:L74"/>
    <mergeCell ref="Q74:R74"/>
    <mergeCell ref="E75:F75"/>
    <mergeCell ref="K75:L75"/>
    <mergeCell ref="Q75:R75"/>
    <mergeCell ref="E71:F71"/>
    <mergeCell ref="K71:L71"/>
    <mergeCell ref="Q71:R71"/>
    <mergeCell ref="E72:F72"/>
    <mergeCell ref="K72:L72"/>
    <mergeCell ref="Q72:R72"/>
    <mergeCell ref="A68:A72"/>
    <mergeCell ref="E68:F68"/>
    <mergeCell ref="K68:L68"/>
    <mergeCell ref="Q68:R68"/>
    <mergeCell ref="E69:F69"/>
    <mergeCell ref="K69:L69"/>
    <mergeCell ref="Q69:R69"/>
    <mergeCell ref="E70:F70"/>
    <mergeCell ref="K70:L70"/>
    <mergeCell ref="Q70:R70"/>
    <mergeCell ref="E66:F66"/>
    <mergeCell ref="K66:L66"/>
    <mergeCell ref="Q66:R66"/>
    <mergeCell ref="E67:F67"/>
    <mergeCell ref="K67:L67"/>
    <mergeCell ref="Q67:R67"/>
    <mergeCell ref="A63:A67"/>
    <mergeCell ref="E63:F63"/>
    <mergeCell ref="K63:L63"/>
    <mergeCell ref="Q63:R63"/>
    <mergeCell ref="E64:F64"/>
    <mergeCell ref="K64:L64"/>
    <mergeCell ref="Q64:R64"/>
    <mergeCell ref="E65:F65"/>
    <mergeCell ref="K65:L65"/>
    <mergeCell ref="Q65:R65"/>
    <mergeCell ref="E61:F61"/>
    <mergeCell ref="K61:L61"/>
    <mergeCell ref="Q61:R61"/>
    <mergeCell ref="E62:F62"/>
    <mergeCell ref="K62:L62"/>
    <mergeCell ref="Q62:R62"/>
    <mergeCell ref="A58:A62"/>
    <mergeCell ref="E58:F58"/>
    <mergeCell ref="K58:L58"/>
    <mergeCell ref="Q58:R58"/>
    <mergeCell ref="E59:F59"/>
    <mergeCell ref="K59:L59"/>
    <mergeCell ref="Q59:R59"/>
    <mergeCell ref="E60:F60"/>
    <mergeCell ref="K60:L60"/>
    <mergeCell ref="Q60:R60"/>
    <mergeCell ref="E56:F56"/>
    <mergeCell ref="K56:L56"/>
    <mergeCell ref="Q56:R56"/>
    <mergeCell ref="E57:F57"/>
    <mergeCell ref="K57:L57"/>
    <mergeCell ref="Q57:R57"/>
    <mergeCell ref="A53:A57"/>
    <mergeCell ref="E53:F53"/>
    <mergeCell ref="K53:L53"/>
    <mergeCell ref="Q53:R53"/>
    <mergeCell ref="E54:F54"/>
    <mergeCell ref="K54:L54"/>
    <mergeCell ref="Q54:R54"/>
    <mergeCell ref="E55:F55"/>
    <mergeCell ref="K55:L55"/>
    <mergeCell ref="Q55:R55"/>
    <mergeCell ref="E51:F51"/>
    <mergeCell ref="K51:L51"/>
    <mergeCell ref="Q51:R51"/>
    <mergeCell ref="E52:F52"/>
    <mergeCell ref="K52:L52"/>
    <mergeCell ref="Q52:R52"/>
    <mergeCell ref="A48:A52"/>
    <mergeCell ref="E48:F48"/>
    <mergeCell ref="K48:L48"/>
    <mergeCell ref="Q48:R48"/>
    <mergeCell ref="E49:F49"/>
    <mergeCell ref="K49:L49"/>
    <mergeCell ref="Q49:R49"/>
    <mergeCell ref="E50:F50"/>
    <mergeCell ref="K50:L50"/>
    <mergeCell ref="Q50:R50"/>
    <mergeCell ref="E46:F46"/>
    <mergeCell ref="K46:L46"/>
    <mergeCell ref="Q46:R46"/>
    <mergeCell ref="E47:F47"/>
    <mergeCell ref="K47:L47"/>
    <mergeCell ref="Q47:R47"/>
    <mergeCell ref="A43:A47"/>
    <mergeCell ref="E43:F43"/>
    <mergeCell ref="K43:L43"/>
    <mergeCell ref="Q43:R43"/>
    <mergeCell ref="E44:F44"/>
    <mergeCell ref="K44:L44"/>
    <mergeCell ref="Q44:R44"/>
    <mergeCell ref="E45:F45"/>
    <mergeCell ref="K45:L45"/>
    <mergeCell ref="Q45:R45"/>
    <mergeCell ref="E41:F41"/>
    <mergeCell ref="K41:L41"/>
    <mergeCell ref="Q41:R41"/>
    <mergeCell ref="E42:F42"/>
    <mergeCell ref="K42:L42"/>
    <mergeCell ref="Q42:R42"/>
    <mergeCell ref="A38:A42"/>
    <mergeCell ref="E38:F38"/>
    <mergeCell ref="K38:L38"/>
    <mergeCell ref="Q38:R38"/>
    <mergeCell ref="E39:F39"/>
    <mergeCell ref="K39:L39"/>
    <mergeCell ref="Q39:R39"/>
    <mergeCell ref="E40:F40"/>
    <mergeCell ref="K40:L40"/>
    <mergeCell ref="Q40:R40"/>
    <mergeCell ref="E36:F36"/>
    <mergeCell ref="K36:L36"/>
    <mergeCell ref="Q36:R36"/>
    <mergeCell ref="E37:F37"/>
    <mergeCell ref="K37:L37"/>
    <mergeCell ref="Q37:R37"/>
    <mergeCell ref="A33:A37"/>
    <mergeCell ref="E33:F33"/>
    <mergeCell ref="K33:L33"/>
    <mergeCell ref="Q33:R33"/>
    <mergeCell ref="E34:F34"/>
    <mergeCell ref="K34:L34"/>
    <mergeCell ref="Q34:R34"/>
    <mergeCell ref="E35:F35"/>
    <mergeCell ref="K35:L35"/>
    <mergeCell ref="Q35:R35"/>
    <mergeCell ref="E31:F31"/>
    <mergeCell ref="K31:L31"/>
    <mergeCell ref="Q31:R31"/>
    <mergeCell ref="E32:F32"/>
    <mergeCell ref="K32:L32"/>
    <mergeCell ref="Q32:R32"/>
    <mergeCell ref="A28:A32"/>
    <mergeCell ref="E28:F28"/>
    <mergeCell ref="K28:L28"/>
    <mergeCell ref="Q28:R28"/>
    <mergeCell ref="E29:F29"/>
    <mergeCell ref="K29:L29"/>
    <mergeCell ref="Q29:R29"/>
    <mergeCell ref="E30:F30"/>
    <mergeCell ref="K30:L30"/>
    <mergeCell ref="Q30:R30"/>
    <mergeCell ref="E26:F26"/>
    <mergeCell ref="K26:L26"/>
    <mergeCell ref="Q26:R26"/>
    <mergeCell ref="E27:F27"/>
    <mergeCell ref="K27:L27"/>
    <mergeCell ref="Q27:R27"/>
    <mergeCell ref="A23:A27"/>
    <mergeCell ref="E23:F23"/>
    <mergeCell ref="K23:L23"/>
    <mergeCell ref="Q23:R23"/>
    <mergeCell ref="E24:F24"/>
    <mergeCell ref="K24:L24"/>
    <mergeCell ref="Q24:R24"/>
    <mergeCell ref="E25:F25"/>
    <mergeCell ref="K25:L25"/>
    <mergeCell ref="Q25:R25"/>
    <mergeCell ref="E21:F21"/>
    <mergeCell ref="K21:L21"/>
    <mergeCell ref="Q21:R21"/>
    <mergeCell ref="E22:F22"/>
    <mergeCell ref="K22:L22"/>
    <mergeCell ref="Q22:R22"/>
    <mergeCell ref="A18:A22"/>
    <mergeCell ref="E18:F18"/>
    <mergeCell ref="K18:L18"/>
    <mergeCell ref="Q18:R18"/>
    <mergeCell ref="E19:F19"/>
    <mergeCell ref="K19:L19"/>
    <mergeCell ref="Q19:R19"/>
    <mergeCell ref="E20:F20"/>
    <mergeCell ref="K20:L20"/>
    <mergeCell ref="Q20:R20"/>
    <mergeCell ref="E16:F16"/>
    <mergeCell ref="K16:L16"/>
    <mergeCell ref="Q16:R16"/>
    <mergeCell ref="E17:F17"/>
    <mergeCell ref="K17:L17"/>
    <mergeCell ref="Q17:R17"/>
    <mergeCell ref="A13:A17"/>
    <mergeCell ref="E13:F13"/>
    <mergeCell ref="K13:L13"/>
    <mergeCell ref="Q13:R13"/>
    <mergeCell ref="E14:F14"/>
    <mergeCell ref="K14:L14"/>
    <mergeCell ref="Q14:R14"/>
    <mergeCell ref="E15:F15"/>
    <mergeCell ref="K15:L15"/>
    <mergeCell ref="Q15:R15"/>
    <mergeCell ref="E11:F11"/>
    <mergeCell ref="K11:L11"/>
    <mergeCell ref="Q11:R11"/>
    <mergeCell ref="E12:F12"/>
    <mergeCell ref="K12:L12"/>
    <mergeCell ref="Q12:R12"/>
    <mergeCell ref="A8:A12"/>
    <mergeCell ref="E8:F8"/>
    <mergeCell ref="K8:L8"/>
    <mergeCell ref="Q8:R8"/>
    <mergeCell ref="E9:F9"/>
    <mergeCell ref="K9:L9"/>
    <mergeCell ref="Q9:R9"/>
    <mergeCell ref="E10:F10"/>
    <mergeCell ref="K10:L10"/>
    <mergeCell ref="Q10:R10"/>
    <mergeCell ref="E7:F7"/>
    <mergeCell ref="K7:L7"/>
    <mergeCell ref="Q7:R7"/>
    <mergeCell ref="A3:A7"/>
    <mergeCell ref="E3:F3"/>
    <mergeCell ref="K3:L3"/>
    <mergeCell ref="Q3:R3"/>
    <mergeCell ref="E4:F4"/>
    <mergeCell ref="K4:L4"/>
    <mergeCell ref="Q4:R4"/>
    <mergeCell ref="E5:F5"/>
    <mergeCell ref="K5:L5"/>
    <mergeCell ref="Q5:R5"/>
    <mergeCell ref="A1:A2"/>
    <mergeCell ref="B1:I1"/>
    <mergeCell ref="J1:R1"/>
    <mergeCell ref="S1:S2"/>
    <mergeCell ref="E2:F2"/>
    <mergeCell ref="K2:L2"/>
    <mergeCell ref="Q2:R2"/>
    <mergeCell ref="E6:F6"/>
    <mergeCell ref="K6:L6"/>
    <mergeCell ref="Q6:R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BE5"/>
  <sheetViews>
    <sheetView topLeftCell="U1" zoomScaleNormal="100" workbookViewId="0">
      <selection activeCell="BE2" sqref="BE2:BE5"/>
    </sheetView>
  </sheetViews>
  <sheetFormatPr defaultColWidth="9.140625" defaultRowHeight="15" x14ac:dyDescent="0.25"/>
  <cols>
    <col min="1" max="1" width="13" style="47" bestFit="1" customWidth="1"/>
    <col min="2" max="2" width="14.7109375" style="47" customWidth="1"/>
    <col min="3" max="3" width="22.7109375" style="47" bestFit="1" customWidth="1"/>
    <col min="4" max="4" width="27.7109375" style="47" bestFit="1" customWidth="1"/>
    <col min="5" max="5" width="13.7109375" style="47" customWidth="1"/>
    <col min="6" max="6" width="14.28515625" style="47" customWidth="1"/>
    <col min="7" max="7" width="21.85546875" style="47" customWidth="1"/>
    <col min="8" max="8" width="21.28515625" style="47" customWidth="1"/>
    <col min="9" max="9" width="21.42578125" style="47" customWidth="1"/>
    <col min="10" max="10" width="23.85546875" style="47" customWidth="1"/>
    <col min="11" max="11" width="15.42578125" style="47" bestFit="1" customWidth="1"/>
    <col min="12" max="12" width="9.85546875" style="47" bestFit="1" customWidth="1"/>
    <col min="13" max="13" width="17.5703125" style="47" bestFit="1" customWidth="1"/>
    <col min="14" max="14" width="18.42578125" style="47" customWidth="1"/>
    <col min="15" max="15" width="20.42578125" style="47" bestFit="1" customWidth="1"/>
    <col min="16" max="16" width="21.5703125" style="47" bestFit="1" customWidth="1"/>
    <col min="17" max="17" width="15" style="47" customWidth="1"/>
    <col min="18" max="18" width="16.85546875" style="47" customWidth="1"/>
    <col min="19" max="19" width="17.28515625" style="47" customWidth="1"/>
    <col min="20" max="20" width="15.5703125" style="47" customWidth="1"/>
    <col min="21" max="21" width="20.85546875" style="47" customWidth="1"/>
    <col min="22" max="22" width="14.5703125" style="47" customWidth="1"/>
    <col min="23" max="23" width="13" style="47" customWidth="1"/>
    <col min="24" max="24" width="20.140625" style="47" customWidth="1"/>
    <col min="25" max="25" width="20.28515625" style="47" customWidth="1"/>
    <col min="26" max="26" width="16.42578125" style="47" customWidth="1"/>
    <col min="27" max="27" width="8.42578125" style="47" customWidth="1"/>
    <col min="28" max="28" width="7.85546875" style="47" customWidth="1"/>
    <col min="29" max="29" width="12.140625" style="47" customWidth="1"/>
    <col min="30" max="30" width="7.5703125" style="47" customWidth="1"/>
    <col min="31" max="31" width="18.5703125" style="47" customWidth="1"/>
    <col min="32" max="32" width="16.5703125" style="47" hidden="1" customWidth="1"/>
    <col min="33" max="33" width="17.140625" style="47" hidden="1" customWidth="1"/>
    <col min="34" max="34" width="11.140625" style="47" hidden="1" customWidth="1"/>
    <col min="35" max="35" width="14.7109375" style="47" customWidth="1"/>
    <col min="36" max="36" width="15.7109375" style="47" hidden="1" customWidth="1"/>
    <col min="37" max="38" width="16.7109375" style="47" hidden="1" customWidth="1"/>
    <col min="39" max="42" width="16.28515625" style="47" hidden="1" customWidth="1"/>
    <col min="43" max="46" width="16.85546875" style="47" hidden="1" customWidth="1"/>
    <col min="47" max="47" width="10.7109375" style="47" hidden="1" customWidth="1"/>
    <col min="48" max="48" width="25.140625" style="47" hidden="1" customWidth="1"/>
    <col min="49" max="49" width="25.7109375" style="47" hidden="1" customWidth="1"/>
    <col min="50" max="50" width="17.5703125" style="47" customWidth="1"/>
    <col min="51" max="51" width="20" style="47" hidden="1" customWidth="1"/>
    <col min="52" max="52" width="20.5703125" style="47" hidden="1" customWidth="1"/>
    <col min="53" max="53" width="20.5703125" style="47" customWidth="1"/>
    <col min="54" max="54" width="18.28515625" style="47" customWidth="1"/>
    <col min="55" max="56" width="18.28515625" style="47" hidden="1" customWidth="1"/>
    <col min="57" max="57" width="21.85546875" style="47" bestFit="1" customWidth="1"/>
    <col min="58" max="16384" width="9.140625" style="47"/>
  </cols>
  <sheetData>
    <row r="1" spans="1:57" x14ac:dyDescent="0.25">
      <c r="A1" s="50" t="s">
        <v>0</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15</v>
      </c>
      <c r="Q1" s="50" t="s">
        <v>16</v>
      </c>
      <c r="R1" s="50" t="s">
        <v>17</v>
      </c>
      <c r="S1" s="50" t="s">
        <v>18</v>
      </c>
      <c r="T1" s="50" t="s">
        <v>19</v>
      </c>
      <c r="U1" s="50" t="s">
        <v>20</v>
      </c>
      <c r="V1" s="50" t="s">
        <v>21</v>
      </c>
      <c r="W1" s="50" t="s">
        <v>22</v>
      </c>
      <c r="X1" s="50" t="s">
        <v>23</v>
      </c>
      <c r="Y1" s="50" t="s">
        <v>24</v>
      </c>
      <c r="Z1" s="50" t="s">
        <v>25</v>
      </c>
      <c r="AA1" s="50" t="s">
        <v>26</v>
      </c>
      <c r="AB1" s="50" t="s">
        <v>27</v>
      </c>
      <c r="AC1" s="50" t="s">
        <v>28</v>
      </c>
      <c r="AD1" s="50" t="s">
        <v>29</v>
      </c>
      <c r="AE1" s="50" t="s">
        <v>30</v>
      </c>
      <c r="AF1" s="50" t="s">
        <v>31</v>
      </c>
      <c r="AG1" s="50" t="s">
        <v>32</v>
      </c>
      <c r="AH1" s="50" t="s">
        <v>33</v>
      </c>
      <c r="AI1" s="50" t="s">
        <v>34</v>
      </c>
      <c r="AJ1" s="50" t="s">
        <v>35</v>
      </c>
      <c r="AK1" s="50" t="s">
        <v>36</v>
      </c>
      <c r="AL1" s="50" t="s">
        <v>37</v>
      </c>
      <c r="AM1" s="50" t="s">
        <v>38</v>
      </c>
      <c r="AN1" s="50" t="s">
        <v>39</v>
      </c>
      <c r="AO1" s="50" t="s">
        <v>40</v>
      </c>
      <c r="AP1" s="50" t="s">
        <v>41</v>
      </c>
      <c r="AQ1" s="50" t="s">
        <v>42</v>
      </c>
      <c r="AR1" s="50" t="s">
        <v>43</v>
      </c>
      <c r="AS1" s="50" t="s">
        <v>44</v>
      </c>
      <c r="AT1" s="50" t="s">
        <v>45</v>
      </c>
      <c r="AU1" s="50" t="s">
        <v>46</v>
      </c>
      <c r="AV1" s="50" t="s">
        <v>47</v>
      </c>
      <c r="AW1" s="50" t="s">
        <v>48</v>
      </c>
      <c r="AX1" s="50" t="s">
        <v>49</v>
      </c>
      <c r="AY1" s="50" t="s">
        <v>50</v>
      </c>
      <c r="AZ1" s="50" t="s">
        <v>51</v>
      </c>
      <c r="BA1" s="50" t="s">
        <v>52</v>
      </c>
      <c r="BB1" s="50" t="s">
        <v>53</v>
      </c>
      <c r="BC1" s="50" t="s">
        <v>54</v>
      </c>
      <c r="BD1" s="50" t="s">
        <v>2227</v>
      </c>
      <c r="BE1" s="50" t="s">
        <v>55</v>
      </c>
    </row>
    <row r="2" spans="1:57" x14ac:dyDescent="0.25">
      <c r="A2" s="48">
        <v>530</v>
      </c>
      <c r="B2" s="48">
        <v>48</v>
      </c>
      <c r="C2" s="50" t="str">
        <f>VLOOKUP(StudentTable[[#This Row],[LEA Code]],School_Listing[[System Code]:[System Name]],2,FALSE)</f>
        <v>LOUDON COUNTY</v>
      </c>
      <c r="D2" s="50" t="str">
        <f>VLOOKUP(StudentTable[[#This Row],[LEA Code]]&amp;StudentTable[[#This Row],[School Code]],School_Listing[[Column1]:[School Name]],2,FALSE)</f>
        <v>North Middle School</v>
      </c>
      <c r="E2" s="55">
        <v>42280</v>
      </c>
      <c r="F2" s="47" t="s">
        <v>56</v>
      </c>
      <c r="G2" s="47">
        <v>1234567890</v>
      </c>
      <c r="H2" s="47" t="s">
        <v>57</v>
      </c>
      <c r="I2" s="47" t="s">
        <v>58</v>
      </c>
      <c r="J2" s="47" t="s">
        <v>59</v>
      </c>
      <c r="K2" s="55">
        <v>40454</v>
      </c>
      <c r="L2" s="47" t="s">
        <v>60</v>
      </c>
      <c r="M2" s="47">
        <v>47.3</v>
      </c>
      <c r="N2" s="47">
        <v>90</v>
      </c>
      <c r="O2" s="47">
        <v>106</v>
      </c>
      <c r="P2" s="47">
        <v>59</v>
      </c>
      <c r="Q2" s="47" t="s">
        <v>61</v>
      </c>
      <c r="R2" s="47" t="s">
        <v>61</v>
      </c>
      <c r="S2" s="47" t="s">
        <v>61</v>
      </c>
      <c r="T2" s="47" t="s">
        <v>61</v>
      </c>
      <c r="U2" s="47" t="s">
        <v>61</v>
      </c>
      <c r="V2" s="50" t="str">
        <f ca="1">IFERROR(IF(OR(StudentTable[[#This Row],[Vision Exam]] = "F", StudentTable[[#This Row],[Hearing Exam]] = "F", StudentTable[[#This Row],[Scoliosis Exam]] = "F",StudentTable[[#This Row],[Dental Exam]]="F", StudentTable[[#This Row],[Color Vision Exam]]="F",NOT(OR(StudentTable[[#This Row],[Weight Category]] = "Healthy Weight",StudentTable[[#This Row],[Weight Category]] = "")), NOT(OR(StudentTable[[#This Row],[BP Category]] ="Normal",StudentTable[[#This Row],[BP Category]] =""))),"Yes", "No"),"")</f>
        <v>Yes</v>
      </c>
      <c r="Z2" s="47" t="s">
        <v>62</v>
      </c>
      <c r="AA2" s="47" t="s">
        <v>63</v>
      </c>
      <c r="AB2" s="47" t="s">
        <v>64</v>
      </c>
      <c r="AC2" s="47">
        <v>37115</v>
      </c>
      <c r="AD2" s="54">
        <f>IFERROR(StudentTable[[#This Row],[Weight (pounds)]]/(StudentTable[[#This Row],[Height (inches)]]^2)*703,"")</f>
        <v>28.279749160815097</v>
      </c>
      <c r="AE2" s="50" t="str">
        <f>IF(StudentTable[[#This Row],[BMI]]="","",IFERROR(IF(StudentTable[[#This Row],[BMI]]&lt;StudentTable[[#This Row],[BMI 5th Perc]],"Underweight",IF(AND(StudentTable[[#This Row],[BMI]]&gt;=StudentTable[[#This Row],[BMI 5th Perc]],StudentTable[[#This Row],[BMI]]&lt;StudentTable[[#This Row],[BMI 85th Perc]]),"Healthy Weight",IF(AND(StudentTable[[#This Row],[BMI]]&gt;=StudentTable[[#This Row],[BMI 85th Perc]],StudentTable[[#This Row],[BMI]]&lt;StudentTable[[#This Row],[BMI 95th Perc]]),"Overweight",IF(StudentTable[[#This Row],[BMI]]&gt;=StudentTable[[#This Row],[BMI 95th Perc]],"Obese","Out-of-Bounds")))),""))</f>
        <v>Obese</v>
      </c>
      <c r="AF2" s="50">
        <f ca="1">IF(StudentTable[[#This Row],[Systolic BP (Final)]]&lt;&gt;"",IF(StudentTable[[#This Row],[Systolic BP (Final)]]&lt;StudentTable[[#This Row],[SBP 90th Perc]],0,IF(AND(StudentTable[[#This Row],[Systolic BP (Final)]]&lt;StudentTable[[#This Row],[SBP 95th Perc]], StudentTable[[#This Row],[Systolic BP (Final)]]&gt;=StudentTable[[#This Row],[SBP 90th Perc]]),1,IF(AND(StudentTable[[#This Row],[Systolic BP (Final)]]&lt;StudentTable[[#This Row],[SBP 99th Perc]],StudentTable[[#This Row],[Systolic BP (Final)]]&gt;=StudentTable[[#This Row],[SBP 95th Perc]]),2,IF(StudentTable[[#This Row],[Systolic BP (Final)]]&gt;=StudentTable[[#This Row],[SBP 99th Perc]],3,"")))),"")</f>
        <v>0</v>
      </c>
      <c r="AG2" s="50">
        <f ca="1">IF(StudentTable[[#This Row],[Diastolic BP (Final)]]&lt;&gt;"",IF(StudentTable[[#This Row],[Diastolic BP (Final)]]&lt;StudentTable[[#This Row],[DBP 90th Perc]],0,IF(AND(StudentTable[[#This Row],[Diastolic BP (Final)]]&lt;StudentTable[[#This Row],[DBP 95th Perc]], StudentTable[[#This Row],[Diastolic BP (Final)]]&gt;=StudentTable[[#This Row],[DBP 90th Perc]]),1,IF(AND(StudentTable[[#This Row],[Diastolic BP (Final)]]&lt;StudentTable[[#This Row],[DBP 99th Perc]],StudentTable[[#This Row],[Diastolic BP (Final)]]&gt;=StudentTable[[#This Row],[DBP 95th Perc]]),2,IF(StudentTable[[#This Row],[Diastolic BP (Final)]]&gt;=StudentTable[[#This Row],[DBP 99th Perc]],3,"")))),"")</f>
        <v>0</v>
      </c>
      <c r="AH2" s="50">
        <f ca="1">IF(StudentTable[[#This Row],[Height (inches)]]="","",IF(StudentTable[[#This Row],[Systolic  Level]]&lt;=StudentTable[[#This Row],[Diastolic Level]],StudentTable[Diastolic Level],StudentTable[Systolic  Level]))</f>
        <v>0</v>
      </c>
      <c r="AI2" s="50" t="str">
        <f ca="1">IF(StudentTable[[#This Row],[Student Age]]&gt;18,StudentTable[[#This Row],[Adult BP Measurement]],IF(OR(StudentTable[[#This Row],[Systolic BP (Final)]]&gt;=StudentTable[[#This Row],[Quick SBP Check]],StudentTable[[#This Row],[Diastolic BP (Final)]]&gt;=StudentTable[[#This Row],[Quick DBP Check]]),StudentTable[[#This Row],[BP Result]],"Normal"))</f>
        <v>Normal</v>
      </c>
      <c r="AJ2" s="54">
        <f>IFERROR(IF(StudentTable[[#This Row],[Gender]]="M",VLOOKUP(ROUNDDOWN(YEARFRAC(StudentTable[[#This Row],[Exam Date]],StudentTable[[#This Row],[Date of Birth]],1)*12,1),BMITable!$A$3:$K$221,3,TRUE),IF(StudentTable[[#This Row],[Gender]]="F",VLOOKUP(ROUNDDOWN(YEARFRAC(StudentTable[[#This Row],[Exam Date]],StudentTable[[#This Row],[Date of Birth]],1)*12,1),BMITable!$A$224:$K$442,3,TRUE),"")),"")</f>
        <v>13.53336</v>
      </c>
      <c r="AK2" s="54">
        <f>IFERROR(IF(StudentTable[[#This Row],[Gender]]="M",VLOOKUP(ROUNDDOWN(YEARFRAC(StudentTable[[#This Row],[Exam Date]],StudentTable[[#This Row],[Date of Birth]],1)*12,1),BMITable!$A$3:$K$221,8,TRUE),IF(StudentTable[[#This Row],[Gender]]="F",VLOOKUP(ROUNDDOWN(YEARFRAC(StudentTable[[#This Row],[Exam Date]],StudentTable[[#This Row],[Date of Birth]],1)*12,1),BMITable!$A$224:$K$442,8,TRUE),"")),"")</f>
        <v>16.789560000000002</v>
      </c>
      <c r="AL2" s="54">
        <f>IFERROR(IF(StudentTable[[#This Row],[Gender]]="M",VLOOKUP(ROUNDDOWN(YEARFRAC(StudentTable[[#This Row],[Exam Date]],StudentTable[[#This Row],[Date of Birth]],1)*12,1),BMITable!$A$3:$K$221,10,TRUE),IF(StudentTable[[#This Row],[Gender]]="F",VLOOKUP(ROUNDDOWN(YEARFRAC(StudentTable[[#This Row],[Exam Date]],StudentTable[[#This Row],[Date of Birth]],1)*12,1),BMITable!$A$224:$K$442,10,TRUE),"")),"")</f>
        <v>18.223549999999999</v>
      </c>
      <c r="AM2" s="50">
        <f ca="1">IFERROR(IF(StudentTable[[#This Row],[Height (inches)]]&lt;&gt;"",HLOOKUP(StudentTable[[#This Row],[Height (inches)]],INDIRECT(StudentTable[[#This Row],[SBP Addy]]),2,TRUE),""),"")</f>
        <v>96</v>
      </c>
      <c r="AN2" s="50">
        <f ca="1">IFERROR(IF(StudentTable[[#This Row],[Height (inches)]]&lt;&gt;"",HLOOKUP(StudentTable[[#This Row],[Height (inches)]],INDIRECT(StudentTable[[#This Row],[SBP Addy]]),3,TRUE),""),"")</f>
        <v>110</v>
      </c>
      <c r="AO2" s="50">
        <f ca="1">IFERROR(IF(StudentTable[[#This Row],[Height (inches)]]&lt;&gt;"",HLOOKUP(StudentTable[[#This Row],[Height (inches)]],INDIRECT(StudentTable[[#This Row],[SBP Addy]]),4,TRUE),""),"")</f>
        <v>113</v>
      </c>
      <c r="AP2" s="50">
        <f ca="1">IFERROR(IF(StudentTable[[#This Row],[Height (inches)]]&lt;&gt;"",HLOOKUP(StudentTable[[#This Row],[Height (inches)]],INDIRECT(StudentTable[[#This Row],[SBP Addy]]),5,TRUE),""),"")</f>
        <v>125</v>
      </c>
      <c r="AQ2" s="50">
        <f ca="1">IFERROR(IF(StudentTable[[#This Row],[Height (inches)]]&lt;&gt;"",HLOOKUP(StudentTable[[#This Row],[Height (inches)]],INDIRECT(StudentTable[[#This Row],[DBP Addy]]),2,TRUE),""),"")</f>
        <v>57</v>
      </c>
      <c r="AR2" s="50">
        <f ca="1">IFERROR(IF(StudentTable[[#This Row],[Height (inches)]]&lt;&gt;"",HLOOKUP(StudentTable[[#This Row],[Height (inches)]],INDIRECT(StudentTable[[#This Row],[DBP Addy]]),3,TRUE),""),"")</f>
        <v>69</v>
      </c>
      <c r="AS2" s="50">
        <f ca="1">IFERROR(IF(StudentTable[[#This Row],[Height (inches)]]&lt;&gt;"",HLOOKUP(StudentTable[[#This Row],[Height (inches)]],INDIRECT(StudentTable[[#This Row],[DBP Addy]]),4,TRUE),""),"")</f>
        <v>73</v>
      </c>
      <c r="AT2" s="50">
        <f ca="1">IFERROR(IF(StudentTable[[#This Row],[Height (inches)]]&lt;&gt;"",HLOOKUP(StudentTable[[#This Row],[Height (inches)]],INDIRECT(StudentTable[[#This Row],[DBP Addy]]),5,TRUE),""),"")</f>
        <v>85</v>
      </c>
      <c r="AU2" s="50">
        <f>IF(StudentTable[[#This Row],[Gender]]="M",MATCH(ROUNDDOWN(YEARFRAC(StudentTable[[#This Row],[Exam Date]],StudentTable[[#This Row],[Date of Birth]]),0),'BP Lookup Table'!$A$3:$A$82,1)+ROW('BP Lookup Table'!$A$3:$A$82)-1,IF(StudentTable[[#This Row],[Gender]]="F",MATCH(ROUNDDOWN(YEARFRAC(StudentTable[[#This Row],[Exam Date]],StudentTable[[#This Row],[Date of Birth]]),0),'BP Lookup Table'!$A$86:$A$161,1)+ROW('BP Lookup Table'!$A$86:$A$161)-1,""))</f>
        <v>101</v>
      </c>
      <c r="AV2" s="50" t="str">
        <f>IF(StudentTable[[#This Row],[BP Row]]&lt;&gt;"","'BP Lookup Table'!B"&amp;StudentTable[[#This Row],[BP Row]]&amp;":"&amp;"I"&amp;StudentTable[[#This Row],[BP Row]]+4,"")</f>
        <v>'BP Lookup Table'!B101:I105</v>
      </c>
      <c r="AW2" s="50" t="str">
        <f>IF(StudentTable[[#This Row],[BP Row]]&lt;&gt;"","'BP Lookup Table'!J"&amp;StudentTable[[#This Row],[BP Row]]&amp;":"&amp;"Q"&amp;StudentTable[[#This Row],[BP Row]]+4,"")</f>
        <v>'BP Lookup Table'!J101:Q105</v>
      </c>
      <c r="AX2" s="50">
        <f>ROUND(_xlfn.DAYS(StudentTable[[#This Row],[Exam Date]],StudentTable[[#This Row],[Date of Birth]])/365,0)</f>
        <v>5</v>
      </c>
      <c r="AY2" s="50">
        <f>IF(StudentTable[[#This Row],[Gender]]="M",INDEX('Simplified BP table'!$B$4:$B$21,MATCH(StudentTable[[#This Row],[Student Age]],'Simplified BP table'!$A$4:$A$21,0)),INDEX('Simplified BP table'!$D$4:$D$21,MATCH(StudentTable[[#This Row],[Student Age]],'Simplified BP table'!$A$4:$A$21,0)))</f>
        <v>104</v>
      </c>
      <c r="AZ2" s="50">
        <f>IF(StudentTable[[#This Row],[Gender]]="M",INDEX('Simplified BP table'!$C$4:$C$21,MATCH(StudentTable[[#This Row],[Student Age]],'Simplified BP table'!$A$4:$A$21,0)),INDEX('Simplified BP table'!$E$4:$E$21,MATCH(StudentTable[[#This Row],[Student Age]],'Simplified BP table'!$A$4:$A$21,0)))</f>
        <v>64</v>
      </c>
      <c r="BA2" s="50" t="str">
        <f ca="1">IF(StudentTable[[#This Row],[Student Age]]&gt;=18,StudentTable[[#This Row],[Adult BP Measurement]],IF(StudentTable[[#This Row],[Height (inches)]]="","Height Needed",IFERROR(IF(StudentTable[[#This Row],[BP Final]]=0,"Normal",IF(StudentTable[[#This Row],[BP Final]]=1,"Elevated BP",IF(StudentTable[[#This Row],[BP Final]]=2,"Stage 1 HT",IF(StudentTable[[#This Row],[BP Final]]=3,"Stage 2 HT","Out of Range")))),"")))</f>
        <v>Normal</v>
      </c>
      <c r="BB2" s="50" t="str">
        <f ca="1">IF(OR(StudentTable[[#This Row],[Vision Exam]] = "F", StudentTable[[#This Row],[Hearing Exam]] = "F", StudentTable[[#This Row],[Scoliosis Exam]] = "F",StudentTable[[#This Row],[Dental Exam]]="F", StudentTable[[#This Row],[Color Vision Exam]]="F",StudentTable[[#This Row],[Weight Category]] &lt;&gt; "Normal", StudentTable[[#This Row],[BP Category]] &lt;&gt;"Normal"),"Yes", "No")</f>
        <v>Yes</v>
      </c>
      <c r="BC2" s="50" t="b">
        <f ca="1">AND(OR(StudentTable[[#This Row],[Systolic BP (Final)]]&gt;=StudentTable[[#This Row],[Quick SBP Check]],StudentTable[[#This Row],[Diastolic BP (Final)]]&gt;=StudentTable[[#This Row],[Quick DBP Check]]),StudentTable[[#This Row],[BP Result]]="Normal")</f>
        <v>1</v>
      </c>
      <c r="BD2" s="50" t="str">
        <f>IF(AND(StudentTable[[#This Row],[Systolic BP (Final)]]&lt; 120,StudentTable[[#This Row],[Diastolic BP (Final)]]&lt;80),"Normal",IF(AND(StudentTable[[#This Row],[Systolic BP (Final)]]&gt;=120,StudentTable[[#This Row],[Systolic BP (Final)]]&lt;=129,StudentTable[[#This Row],[Diastolic BP (Final)]]&lt;80),"Elevated BP",IF(OR(AND(StudentTable[[#This Row],[Systolic BP (Final)]]&gt;=130,StudentTable[[#This Row],[Systolic BP (Final)]]&lt;=139),AND(StudentTable[[#This Row],[Diastolic BP (Final)]]&gt;=80,StudentTable[[#This Row],[Diastolic BP (Final)]]&lt;=89)),"Stage 1 HT",IF(OR(StudentTable[[#This Row],[Systolic BP (Final)]]&gt;=140,StudentTable[[#This Row],[Diastolic BP (Final)]]&gt;=90),"Stage 2 HT","Out of Range"))))</f>
        <v>Normal</v>
      </c>
      <c r="BE2" s="47" t="s">
        <v>2237</v>
      </c>
    </row>
    <row r="3" spans="1:57" x14ac:dyDescent="0.25">
      <c r="A3" s="47">
        <v>999</v>
      </c>
      <c r="B3" s="48">
        <v>99</v>
      </c>
      <c r="C3" s="50" t="s">
        <v>67</v>
      </c>
      <c r="D3" s="50" t="s">
        <v>69</v>
      </c>
      <c r="E3" s="55">
        <v>42417</v>
      </c>
      <c r="F3" s="47">
        <v>9</v>
      </c>
      <c r="G3" s="47">
        <v>4199580</v>
      </c>
      <c r="H3" s="47" t="s">
        <v>70</v>
      </c>
      <c r="I3" s="47" t="s">
        <v>71</v>
      </c>
      <c r="J3" s="47" t="s">
        <v>72</v>
      </c>
      <c r="K3" s="55">
        <v>37113</v>
      </c>
      <c r="L3" s="47" t="s">
        <v>60</v>
      </c>
      <c r="M3" s="47">
        <v>63</v>
      </c>
      <c r="N3" s="47">
        <v>91.6</v>
      </c>
      <c r="O3" s="47">
        <v>121</v>
      </c>
      <c r="P3" s="47">
        <v>81</v>
      </c>
      <c r="Q3" s="47" t="s">
        <v>68</v>
      </c>
      <c r="R3" s="47" t="s">
        <v>68</v>
      </c>
      <c r="S3" s="47" t="s">
        <v>68</v>
      </c>
      <c r="T3" s="47" t="s">
        <v>68</v>
      </c>
      <c r="U3" s="47" t="s">
        <v>68</v>
      </c>
      <c r="V3" s="50" t="str">
        <f ca="1">IFERROR(IF(OR(StudentTable[[#This Row],[Vision Exam]] = "F", StudentTable[[#This Row],[Hearing Exam]] = "F", StudentTable[[#This Row],[Scoliosis Exam]] = "F",StudentTable[[#This Row],[Dental Exam]]="F", StudentTable[[#This Row],[Color Vision Exam]]="F",NOT(OR(StudentTable[[#This Row],[Weight Category]] = "Healthy Weight",StudentTable[[#This Row],[Weight Category]] = "")), NOT(OR(StudentTable[[#This Row],[BP Category]] ="Normal",StudentTable[[#This Row],[BP Category]] =""))),"Yes", "No"),"")</f>
        <v>Yes</v>
      </c>
      <c r="AD3" s="51">
        <f>IFERROR(StudentTable[[#This Row],[Weight (pounds)]]/(StudentTable[[#This Row],[Height (inches)]]^2)*703,"")</f>
        <v>16.224439405391784</v>
      </c>
      <c r="AE3" s="47" t="str">
        <f>IF(StudentTable[[#This Row],[BMI]]="","",IFERROR(IF(StudentTable[[#This Row],[BMI]]&lt;StudentTable[[#This Row],[BMI 5th Perc]],"Underweight",IF(AND(StudentTable[[#This Row],[BMI]]&gt;=StudentTable[[#This Row],[BMI 5th Perc]],StudentTable[[#This Row],[BMI]]&lt;StudentTable[[#This Row],[BMI 85th Perc]]),"Healthy Weight",IF(AND(StudentTable[[#This Row],[BMI]]&gt;=StudentTable[[#This Row],[BMI 85th Perc]],StudentTable[[#This Row],[BMI]]&lt;StudentTable[[#This Row],[BMI 95th Perc]]),"Overweight",IF(StudentTable[[#This Row],[BMI]]&gt;=StudentTable[[#This Row],[BMI 95th Perc]],"Obese","Out-of-Bounds")))),""))</f>
        <v>Healthy Weight</v>
      </c>
      <c r="AF3" s="47">
        <f ca="1">IF(StudentTable[[#This Row],[Systolic BP (Final)]]&lt;&gt;"",IF(StudentTable[[#This Row],[Systolic BP (Final)]]&lt;StudentTable[[#This Row],[SBP 90th Perc]],0,IF(AND(StudentTable[[#This Row],[Systolic BP (Final)]]&lt;StudentTable[[#This Row],[SBP 95th Perc]], StudentTable[[#This Row],[Systolic BP (Final)]]&gt;=StudentTable[[#This Row],[SBP 90th Perc]]),1,IF(AND(StudentTable[[#This Row],[Systolic BP (Final)]]&lt;StudentTable[[#This Row],[SBP 99th Perc]],StudentTable[[#This Row],[Systolic BP (Final)]]&gt;=StudentTable[[#This Row],[SBP 95th Perc]]),2,IF(StudentTable[[#This Row],[Systolic BP (Final)]]&gt;=StudentTable[[#This Row],[SBP 99th Perc]],3,"")))),"")</f>
        <v>1</v>
      </c>
      <c r="AG3" s="47">
        <f ca="1">IF(StudentTable[[#This Row],[Diastolic BP (Final)]]&lt;&gt;"",IF(StudentTable[[#This Row],[Diastolic BP (Final)]]&lt;StudentTable[[#This Row],[DBP 90th Perc]],0,IF(AND(StudentTable[[#This Row],[Diastolic BP (Final)]]&lt;StudentTable[[#This Row],[DBP 95th Perc]], StudentTable[[#This Row],[Diastolic BP (Final)]]&gt;=StudentTable[[#This Row],[DBP 90th Perc]]),1,IF(AND(StudentTable[[#This Row],[Diastolic BP (Final)]]&lt;StudentTable[[#This Row],[DBP 99th Perc]],StudentTable[[#This Row],[Diastolic BP (Final)]]&gt;=StudentTable[[#This Row],[DBP 95th Perc]]),2,IF(StudentTable[[#This Row],[Diastolic BP (Final)]]&gt;=StudentTable[[#This Row],[DBP 99th Perc]],3,"")))),"")</f>
        <v>2</v>
      </c>
      <c r="AH3" s="47">
        <f ca="1">IF(StudentTable[[#This Row],[Height (inches)]]="","",IF(StudentTable[[#This Row],[Systolic  Level]]&lt;=StudentTable[[#This Row],[Diastolic Level]],StudentTable[Diastolic Level],StudentTable[Systolic  Level]))</f>
        <v>2</v>
      </c>
      <c r="AI3" s="47" t="str">
        <f ca="1">IF(StudentTable[[#This Row],[Student Age]]&gt;18,StudentTable[[#This Row],[Adult BP Measurement]],IF(OR(StudentTable[[#This Row],[Systolic BP (Final)]]&gt;=StudentTable[[#This Row],[Quick SBP Check]],StudentTable[[#This Row],[Diastolic BP (Final)]]&gt;=StudentTable[[#This Row],[Quick DBP Check]]),StudentTable[[#This Row],[BP Result]],"Normal"))</f>
        <v>Stage 1 HT</v>
      </c>
      <c r="AJ3" s="51">
        <f>IFERROR(IF(StudentTable[[#This Row],[Gender]]="M",VLOOKUP(ROUNDDOWN(YEARFRAC(StudentTable[[#This Row],[Exam Date]],StudentTable[[#This Row],[Date of Birth]],1)*12,1),BMITable!$A$3:$K$221,3,TRUE),IF(StudentTable[[#This Row],[Gender]]="F",VLOOKUP(ROUNDDOWN(YEARFRAC(StudentTable[[#This Row],[Exam Date]],StudentTable[[#This Row],[Date of Birth]],1)*12,1),BMITable!$A$224:$K$442,3,TRUE),"")),"")</f>
        <v>16.017949999999999</v>
      </c>
      <c r="AK3" s="51">
        <f>IFERROR(IF(StudentTable[[#This Row],[Gender]]="M",VLOOKUP(ROUNDDOWN(YEARFRAC(StudentTable[[#This Row],[Exam Date]],StudentTable[[#This Row],[Date of Birth]],1)*12,1),BMITable!$A$3:$K$221,8,TRUE),IF(StudentTable[[#This Row],[Gender]]="F",VLOOKUP(ROUNDDOWN(YEARFRAC(StudentTable[[#This Row],[Exam Date]],StudentTable[[#This Row],[Date of Birth]],1)*12,1),BMITable!$A$224:$K$442,8,TRUE),"")),"")</f>
        <v>23.64723</v>
      </c>
      <c r="AL3" s="51">
        <f>IFERROR(IF(StudentTable[[#This Row],[Gender]]="M",VLOOKUP(ROUNDDOWN(YEARFRAC(StudentTable[[#This Row],[Exam Date]],StudentTable[[#This Row],[Date of Birth]],1)*12,1),BMITable!$A$3:$K$221,10,TRUE),IF(StudentTable[[#This Row],[Gender]]="F",VLOOKUP(ROUNDDOWN(YEARFRAC(StudentTable[[#This Row],[Exam Date]],StudentTable[[#This Row],[Date of Birth]],1)*12,1),BMITable!$A$224:$K$442,10,TRUE),"")),"")</f>
        <v>27.6282</v>
      </c>
      <c r="AM3" s="50">
        <f ca="1">IFERROR(IF(StudentTable[[#This Row],[Height (inches)]]&lt;&gt;"",HLOOKUP(StudentTable[[#This Row],[Height (inches)]],INDIRECT(StudentTable[[#This Row],[SBP Addy]]),2,TRUE),""),"")</f>
        <v>107</v>
      </c>
      <c r="AN3" s="50">
        <f ca="1">IFERROR(IF(StudentTable[[#This Row],[Height (inches)]]&lt;&gt;"",HLOOKUP(StudentTable[[#This Row],[Height (inches)]],INDIRECT(StudentTable[[#This Row],[SBP Addy]]),3,TRUE),""),"")</f>
        <v>120</v>
      </c>
      <c r="AO3" s="47">
        <f ca="1">IFERROR(IF(StudentTable[[#This Row],[Height (inches)]]&lt;&gt;"",HLOOKUP(StudentTable[[#This Row],[Height (inches)]],INDIRECT(StudentTable[[#This Row],[SBP Addy]]),4,TRUE),""),"")</f>
        <v>124</v>
      </c>
      <c r="AP3" s="47">
        <f ca="1">IFERROR(IF(StudentTable[[#This Row],[Height (inches)]]&lt;&gt;"",HLOOKUP(StudentTable[[#This Row],[Height (inches)]],INDIRECT(StudentTable[[#This Row],[SBP Addy]]),5,TRUE),""),"")</f>
        <v>136</v>
      </c>
      <c r="AQ3" s="47">
        <f ca="1">IFERROR(IF(StudentTable[[#This Row],[Height (inches)]]&lt;&gt;"",HLOOKUP(StudentTable[[#This Row],[Height (inches)]],INDIRECT(StudentTable[[#This Row],[DBP Addy]]),2,TRUE),""),"")</f>
        <v>64</v>
      </c>
      <c r="AR3" s="47">
        <f ca="1">IFERROR(IF(StudentTable[[#This Row],[Height (inches)]]&lt;&gt;"",HLOOKUP(StudentTable[[#This Row],[Height (inches)]],INDIRECT(StudentTable[[#This Row],[DBP Addy]]),3,TRUE),""),"")</f>
        <v>76</v>
      </c>
      <c r="AS3" s="47">
        <f ca="1">IFERROR(IF(StudentTable[[#This Row],[Height (inches)]]&lt;&gt;"",HLOOKUP(StudentTable[[#This Row],[Height (inches)]],INDIRECT(StudentTable[[#This Row],[DBP Addy]]),4,TRUE),""),"")</f>
        <v>80</v>
      </c>
      <c r="AT3" s="47">
        <f ca="1">IFERROR(IF(StudentTable[[#This Row],[Height (inches)]]&lt;&gt;"",HLOOKUP(StudentTable[[#This Row],[Height (inches)]],INDIRECT(StudentTable[[#This Row],[DBP Addy]]),5,TRUE),""),"")</f>
        <v>92</v>
      </c>
      <c r="AU3" s="47">
        <f>IF(StudentTable[[#This Row],[Gender]]="M",MATCH(ROUNDDOWN(YEARFRAC(StudentTable[[#This Row],[Exam Date]],StudentTable[[#This Row],[Date of Birth]]),0),'BP Lookup Table'!$A$3:$A$82,1)+ROW('BP Lookup Table'!$A$3:$A$82)-1,IF(StudentTable[[#This Row],[Gender]]="F",MATCH(ROUNDDOWN(YEARFRAC(StudentTable[[#This Row],[Exam Date]],StudentTable[[#This Row],[Date of Birth]]),0),'BP Lookup Table'!$A$86:$A$161,1)+ROW('BP Lookup Table'!$A$86:$A$161)-1,""))</f>
        <v>146</v>
      </c>
      <c r="AV3" s="47" t="str">
        <f>IF(StudentTable[[#This Row],[BP Row]]&lt;&gt;"","'BP Lookup Table'!B"&amp;StudentTable[[#This Row],[BP Row]]&amp;":"&amp;"I"&amp;StudentTable[[#This Row],[BP Row]]+4,"")</f>
        <v>'BP Lookup Table'!B146:I150</v>
      </c>
      <c r="AW3" s="47" t="str">
        <f>IF(StudentTable[[#This Row],[BP Row]]&lt;&gt;"","'BP Lookup Table'!J"&amp;StudentTable[[#This Row],[BP Row]]&amp;":"&amp;"Q"&amp;StudentTable[[#This Row],[BP Row]]+4,"")</f>
        <v>'BP Lookup Table'!J146:Q150</v>
      </c>
      <c r="AX3" s="47">
        <f>ROUND(_xlfn.DAYS(StudentTable[[#This Row],[Exam Date]],StudentTable[[#This Row],[Date of Birth]])/365,0)</f>
        <v>15</v>
      </c>
      <c r="AY3" s="50">
        <f>IF(StudentTable[[#This Row],[Gender]]="M",INDEX('Simplified BP table'!$B$4:$B$21,MATCH(StudentTable[[#This Row],[Student Age]],'Simplified BP table'!$A$4:$A$21,0)),INDEX('Simplified BP table'!$D$4:$D$21,MATCH(StudentTable[[#This Row],[Student Age]],'Simplified BP table'!$A$4:$A$21,0)))</f>
        <v>120</v>
      </c>
      <c r="AZ3" s="50">
        <f>IF(StudentTable[[#This Row],[Gender]]="M",INDEX('Simplified BP table'!$C$4:$C$21,MATCH(StudentTable[[#This Row],[Student Age]],'Simplified BP table'!$A$4:$A$21,0)),INDEX('Simplified BP table'!$E$4:$E$21,MATCH(StudentTable[[#This Row],[Student Age]],'Simplified BP table'!$A$4:$A$21,0)))</f>
        <v>80</v>
      </c>
      <c r="BA3" s="50" t="str">
        <f ca="1">IF(StudentTable[[#This Row],[Student Age]]&gt;=18,StudentTable[[#This Row],[Adult BP Measurement]],IF(StudentTable[[#This Row],[Height (inches)]]="","Height Needed",IFERROR(IF(StudentTable[[#This Row],[BP Final]]=0,"Normal",IF(StudentTable[[#This Row],[BP Final]]=1,"Elevated BP",IF(StudentTable[[#This Row],[BP Final]]=2,"Stage 1 HT",IF(StudentTable[[#This Row],[BP Final]]=3,"Stage 2 HT","Out of Range")))),"")))</f>
        <v>Stage 1 HT</v>
      </c>
      <c r="BB3" s="47" t="str">
        <f ca="1">IF(OR(StudentTable[[#This Row],[Vision Exam]] = "F", StudentTable[[#This Row],[Hearing Exam]] = "F", StudentTable[[#This Row],[Scoliosis Exam]] = "F",StudentTable[[#This Row],[Dental Exam]]="F", StudentTable[[#This Row],[Color Vision Exam]]="F",StudentTable[[#This Row],[Weight Category]] &lt;&gt; "Normal", StudentTable[[#This Row],[BP Category]] &lt;&gt;"Normal"),"Yes", "No")</f>
        <v>Yes</v>
      </c>
      <c r="BC3" s="47" t="b">
        <f ca="1">AND(OR(StudentTable[[#This Row],[Systolic BP (Final)]]&gt;=StudentTable[[#This Row],[Quick SBP Check]],StudentTable[[#This Row],[Diastolic BP (Final)]]&gt;=StudentTable[[#This Row],[Quick DBP Check]]),StudentTable[[#This Row],[BP Result]]="Normal")</f>
        <v>0</v>
      </c>
      <c r="BD3" s="47" t="str">
        <f>IF(AND(StudentTable[[#This Row],[Systolic BP (Final)]]&lt; 120,StudentTable[[#This Row],[Diastolic BP (Final)]]&lt;80),"Normal",IF(AND(StudentTable[[#This Row],[Systolic BP (Final)]]&gt;=120,StudentTable[[#This Row],[Systolic BP (Final)]]&lt;=129,StudentTable[[#This Row],[Diastolic BP (Final)]]&lt;80),"Elevated BP",IF(OR(AND(StudentTable[[#This Row],[Systolic BP (Final)]]&gt;=130,StudentTable[[#This Row],[Systolic BP (Final)]]&lt;=139),AND(StudentTable[[#This Row],[Diastolic BP (Final)]]&gt;=80,StudentTable[[#This Row],[Diastolic BP (Final)]]&lt;=89)),"Stage 1 HT",IF(OR(StudentTable[[#This Row],[Systolic BP (Final)]]&gt;=140,StudentTable[[#This Row],[Diastolic BP (Final)]]&gt;=90),"Stage 2 HT","Out of Range"))))</f>
        <v>Stage 1 HT</v>
      </c>
      <c r="BE3" s="47" t="s">
        <v>2237</v>
      </c>
    </row>
    <row r="4" spans="1:57" x14ac:dyDescent="0.25">
      <c r="A4" s="47">
        <v>999</v>
      </c>
      <c r="B4" s="48">
        <v>99</v>
      </c>
      <c r="C4" s="50" t="s">
        <v>67</v>
      </c>
      <c r="D4" s="50" t="s">
        <v>69</v>
      </c>
      <c r="E4" s="55">
        <v>43878</v>
      </c>
      <c r="F4" s="47">
        <v>10</v>
      </c>
      <c r="G4" s="47">
        <v>4030237</v>
      </c>
      <c r="H4" s="47" t="s">
        <v>73</v>
      </c>
      <c r="I4" s="47" t="s">
        <v>74</v>
      </c>
      <c r="J4" s="47" t="s">
        <v>75</v>
      </c>
      <c r="K4" s="55">
        <v>36706</v>
      </c>
      <c r="L4" s="47" t="s">
        <v>66</v>
      </c>
      <c r="M4" s="47">
        <v>74</v>
      </c>
      <c r="N4" s="47">
        <v>306.2</v>
      </c>
      <c r="O4" s="47">
        <v>140</v>
      </c>
      <c r="P4" s="47">
        <v>80</v>
      </c>
      <c r="Q4" s="47" t="s">
        <v>60</v>
      </c>
      <c r="R4" s="47" t="s">
        <v>60</v>
      </c>
      <c r="S4" s="47" t="s">
        <v>60</v>
      </c>
      <c r="T4" s="47" t="s">
        <v>60</v>
      </c>
      <c r="U4" s="47" t="s">
        <v>60</v>
      </c>
      <c r="V4" s="50" t="str">
        <f>IFERROR(IF(OR(StudentTable[[#This Row],[Vision Exam]] = "F", StudentTable[[#This Row],[Hearing Exam]] = "F", StudentTable[[#This Row],[Scoliosis Exam]] = "F",StudentTable[[#This Row],[Dental Exam]]="F", StudentTable[[#This Row],[Color Vision Exam]]="F",NOT(OR(StudentTable[[#This Row],[Weight Category]] = "Healthy Weight",StudentTable[[#This Row],[Weight Category]] = "")), NOT(OR(StudentTable[[#This Row],[BP Category]] ="Normal",StudentTable[[#This Row],[BP Category]] =""))),"Yes", "No"),"")</f>
        <v>Yes</v>
      </c>
      <c r="AD4" s="51">
        <f>IFERROR(StudentTable[[#This Row],[Weight (pounds)]]/(StudentTable[[#This Row],[Height (inches)]]^2)*703,"")</f>
        <v>39.309459459459454</v>
      </c>
      <c r="AE4" s="47" t="str">
        <f>IF(StudentTable[[#This Row],[BMI]]="","",IFERROR(IF(StudentTable[[#This Row],[BMI]]&lt;StudentTable[[#This Row],[BMI 5th Perc]],"Underweight",IF(AND(StudentTable[[#This Row],[BMI]]&gt;=StudentTable[[#This Row],[BMI 5th Perc]],StudentTable[[#This Row],[BMI]]&lt;StudentTable[[#This Row],[BMI 85th Perc]]),"Healthy Weight",IF(AND(StudentTable[[#This Row],[BMI]]&gt;=StudentTable[[#This Row],[BMI 85th Perc]],StudentTable[[#This Row],[BMI]]&lt;StudentTable[[#This Row],[BMI 95th Perc]]),"Overweight",IF(StudentTable[[#This Row],[BMI]]&gt;=StudentTable[[#This Row],[BMI 95th Perc]],"Obese","Out-of-Bounds")))),""))</f>
        <v>Obese</v>
      </c>
      <c r="AF4" s="47">
        <f ca="1">IF(StudentTable[[#This Row],[Systolic BP (Final)]]&lt;&gt;"",IF(StudentTable[[#This Row],[Systolic BP (Final)]]&lt;StudentTable[[#This Row],[SBP 90th Perc]],0,IF(AND(StudentTable[[#This Row],[Systolic BP (Final)]]&lt;StudentTable[[#This Row],[SBP 95th Perc]], StudentTable[[#This Row],[Systolic BP (Final)]]&gt;=StudentTable[[#This Row],[SBP 90th Perc]]),1,IF(AND(StudentTable[[#This Row],[Systolic BP (Final)]]&lt;StudentTable[[#This Row],[SBP 99th Perc]],StudentTable[[#This Row],[Systolic BP (Final)]]&gt;=StudentTable[[#This Row],[SBP 95th Perc]]),2,IF(StudentTable[[#This Row],[Systolic BP (Final)]]&gt;=StudentTable[[#This Row],[SBP 99th Perc]],3,"")))),"")</f>
        <v>2</v>
      </c>
      <c r="AG4" s="47">
        <f ca="1">IF(StudentTable[[#This Row],[Diastolic BP (Final)]]&lt;&gt;"",IF(StudentTable[[#This Row],[Diastolic BP (Final)]]&lt;StudentTable[[#This Row],[DBP 90th Perc]],0,IF(AND(StudentTable[[#This Row],[Diastolic BP (Final)]]&lt;StudentTable[[#This Row],[DBP 95th Perc]], StudentTable[[#This Row],[Diastolic BP (Final)]]&gt;=StudentTable[[#This Row],[DBP 90th Perc]]),1,IF(AND(StudentTable[[#This Row],[Diastolic BP (Final)]]&lt;StudentTable[[#This Row],[DBP 99th Perc]],StudentTable[[#This Row],[Diastolic BP (Final)]]&gt;=StudentTable[[#This Row],[DBP 95th Perc]]),2,IF(StudentTable[[#This Row],[Diastolic BP (Final)]]&gt;=StudentTable[[#This Row],[DBP 99th Perc]],3,"")))),"")</f>
        <v>0</v>
      </c>
      <c r="AH4" s="47">
        <f ca="1">IF(StudentTable[[#This Row],[Height (inches)]]="","",IF(StudentTable[[#This Row],[Systolic  Level]]&lt;=StudentTable[[#This Row],[Diastolic Level]],StudentTable[Diastolic Level],StudentTable[Systolic  Level]))</f>
        <v>2</v>
      </c>
      <c r="AI4" s="47" t="str">
        <f>IF(StudentTable[[#This Row],[Student Age]]&gt;18,StudentTable[[#This Row],[Adult BP Measurement]],IF(OR(StudentTable[[#This Row],[Systolic BP (Final)]]&gt;=StudentTable[[#This Row],[Quick SBP Check]],StudentTable[[#This Row],[Diastolic BP (Final)]]&gt;=StudentTable[[#This Row],[Quick DBP Check]]),StudentTable[[#This Row],[BP Result]],"Normal"))</f>
        <v>Stage 1 HT</v>
      </c>
      <c r="AJ4" s="51">
        <f>IFERROR(IF(StudentTable[[#This Row],[Gender]]="M",VLOOKUP(ROUNDDOWN(YEARFRAC(StudentTable[[#This Row],[Exam Date]],StudentTable[[#This Row],[Date of Birth]],1)*12,1),BMITable!$A$3:$K$221,3,TRUE),IF(StudentTable[[#This Row],[Gender]]="F",VLOOKUP(ROUNDDOWN(YEARFRAC(StudentTable[[#This Row],[Exam Date]],StudentTable[[#This Row],[Date of Birth]],1)*12,1),BMITable!$A$224:$K$442,3,TRUE),"")),"")</f>
        <v>18.978439999999999</v>
      </c>
      <c r="AK4" s="51">
        <f>IFERROR(IF(StudentTable[[#This Row],[Gender]]="M",VLOOKUP(ROUNDDOWN(YEARFRAC(StudentTable[[#This Row],[Exam Date]],StudentTable[[#This Row],[Date of Birth]],1)*12,1),BMITable!$A$3:$K$221,8,TRUE),IF(StudentTable[[#This Row],[Gender]]="F",VLOOKUP(ROUNDDOWN(YEARFRAC(StudentTable[[#This Row],[Exam Date]],StudentTable[[#This Row],[Date of Birth]],1)*12,1),BMITable!$A$224:$K$442,8,TRUE),"")),"")</f>
        <v>26.775220000000001</v>
      </c>
      <c r="AL4" s="51">
        <f>IFERROR(IF(StudentTable[[#This Row],[Gender]]="M",VLOOKUP(ROUNDDOWN(YEARFRAC(StudentTable[[#This Row],[Exam Date]],StudentTable[[#This Row],[Date of Birth]],1)*12,1),BMITable!$A$3:$K$221,10,TRUE),IF(StudentTable[[#This Row],[Gender]]="F",VLOOKUP(ROUNDDOWN(YEARFRAC(StudentTable[[#This Row],[Exam Date]],StudentTable[[#This Row],[Date of Birth]],1)*12,1),BMITable!$A$224:$K$442,10,TRUE),"")),"")</f>
        <v>30.232759999999999</v>
      </c>
      <c r="AM4" s="50">
        <f ca="1">IFERROR(IF(StudentTable[[#This Row],[Height (inches)]]&lt;&gt;"",HLOOKUP(StudentTable[[#This Row],[Height (inches)]],INDIRECT(StudentTable[[#This Row],[SBP Addy]]),2,TRUE),""),"")</f>
        <v>118</v>
      </c>
      <c r="AN4" s="50">
        <f ca="1">IFERROR(IF(StudentTable[[#This Row],[Height (inches)]]&lt;&gt;"",HLOOKUP(StudentTable[[#This Row],[Height (inches)]],INDIRECT(StudentTable[[#This Row],[SBP Addy]]),3,TRUE),""),"")</f>
        <v>134</v>
      </c>
      <c r="AO4" s="47">
        <f ca="1">IFERROR(IF(StudentTable[[#This Row],[Height (inches)]]&lt;&gt;"",HLOOKUP(StudentTable[[#This Row],[Height (inches)]],INDIRECT(StudentTable[[#This Row],[SBP Addy]]),4,TRUE),""),"")</f>
        <v>138</v>
      </c>
      <c r="AP4" s="47">
        <f ca="1">IFERROR(IF(StudentTable[[#This Row],[Height (inches)]]&lt;&gt;"",HLOOKUP(StudentTable[[#This Row],[Height (inches)]],INDIRECT(StudentTable[[#This Row],[SBP Addy]]),5,TRUE),""),"")</f>
        <v>150</v>
      </c>
      <c r="AQ4" s="47">
        <f ca="1">IFERROR(IF(StudentTable[[#This Row],[Height (inches)]]&lt;&gt;"",HLOOKUP(StudentTable[[#This Row],[Height (inches)]],INDIRECT(StudentTable[[#This Row],[DBP Addy]]),2,TRUE),""),"")</f>
        <v>70</v>
      </c>
      <c r="AR4" s="47">
        <f ca="1">IFERROR(IF(StudentTable[[#This Row],[Height (inches)]]&lt;&gt;"",HLOOKUP(StudentTable[[#This Row],[Height (inches)]],INDIRECT(StudentTable[[#This Row],[DBP Addy]]),3,TRUE),""),"")</f>
        <v>83</v>
      </c>
      <c r="AS4" s="47">
        <f ca="1">IFERROR(IF(StudentTable[[#This Row],[Height (inches)]]&lt;&gt;"",HLOOKUP(StudentTable[[#This Row],[Height (inches)]],INDIRECT(StudentTable[[#This Row],[DBP Addy]]),4,TRUE),""),"")</f>
        <v>87</v>
      </c>
      <c r="AT4" s="47">
        <f ca="1">IFERROR(IF(StudentTable[[#This Row],[Height (inches)]]&lt;&gt;"",HLOOKUP(StudentTable[[#This Row],[Height (inches)]],INDIRECT(StudentTable[[#This Row],[DBP Addy]]),5,TRUE),""),"")</f>
        <v>99</v>
      </c>
      <c r="AU4" s="47">
        <f>IF(StudentTable[[#This Row],[Gender]]="M",MATCH(ROUNDDOWN(YEARFRAC(StudentTable[[#This Row],[Exam Date]],StudentTable[[#This Row],[Date of Birth]]),0),'BP Lookup Table'!$A$3:$A$82,1)+ROW('BP Lookup Table'!$A$3:$A$82)-1,IF(StudentTable[[#This Row],[Gender]]="F",MATCH(ROUNDDOWN(YEARFRAC(StudentTable[[#This Row],[Exam Date]],StudentTable[[#This Row],[Date of Birth]]),0),'BP Lookup Table'!$A$86:$A$161,1)+ROW('BP Lookup Table'!$A$86:$A$161)-1,""))</f>
        <v>78</v>
      </c>
      <c r="AV4" s="47" t="str">
        <f>IF(StudentTable[[#This Row],[BP Row]]&lt;&gt;"","'BP Lookup Table'!B"&amp;StudentTable[[#This Row],[BP Row]]&amp;":"&amp;"I"&amp;StudentTable[[#This Row],[BP Row]]+4,"")</f>
        <v>'BP Lookup Table'!B78:I82</v>
      </c>
      <c r="AW4" s="47" t="str">
        <f>IF(StudentTable[[#This Row],[BP Row]]&lt;&gt;"","'BP Lookup Table'!J"&amp;StudentTable[[#This Row],[BP Row]]&amp;":"&amp;"Q"&amp;StudentTable[[#This Row],[BP Row]]+4,"")</f>
        <v>'BP Lookup Table'!J78:Q82</v>
      </c>
      <c r="AX4" s="47">
        <f>ROUND(_xlfn.DAYS(StudentTable[[#This Row],[Exam Date]],StudentTable[[#This Row],[Date of Birth]])/365,0)</f>
        <v>20</v>
      </c>
      <c r="AY4" s="50" t="e">
        <f>IF(StudentTable[[#This Row],[Gender]]="M",INDEX('Simplified BP table'!$B$4:$B$21,MATCH(StudentTable[[#This Row],[Student Age]],'Simplified BP table'!$A$4:$A$21,0)),INDEX('Simplified BP table'!$D$4:$D$21,MATCH(StudentTable[[#This Row],[Student Age]],'Simplified BP table'!$A$4:$A$21,0)))</f>
        <v>#N/A</v>
      </c>
      <c r="AZ4" s="50" t="e">
        <f>IF(StudentTable[[#This Row],[Gender]]="M",INDEX('Simplified BP table'!$C$4:$C$21,MATCH(StudentTable[[#This Row],[Student Age]],'Simplified BP table'!$A$4:$A$21,0)),INDEX('Simplified BP table'!$E$4:$E$21,MATCH(StudentTable[[#This Row],[Student Age]],'Simplified BP table'!$A$4:$A$21,0)))</f>
        <v>#N/A</v>
      </c>
      <c r="BA4" s="50" t="str">
        <f>IF(StudentTable[[#This Row],[Student Age]]&gt;=18,StudentTable[[#This Row],[Adult BP Measurement]],IF(StudentTable[[#This Row],[Height (inches)]]="","Height Needed",IFERROR(IF(StudentTable[[#This Row],[BP Final]]=0,"Normal",IF(StudentTable[[#This Row],[BP Final]]=1,"Elevated BP",IF(StudentTable[[#This Row],[BP Final]]=2,"Stage 1 HT",IF(StudentTable[[#This Row],[BP Final]]=3,"Stage 2 HT","Out of Range")))),"")))</f>
        <v>Stage 1 HT</v>
      </c>
      <c r="BB4" s="47" t="str">
        <f>IF(OR(StudentTable[[#This Row],[Vision Exam]] = "F", StudentTable[[#This Row],[Hearing Exam]] = "F", StudentTable[[#This Row],[Scoliosis Exam]] = "F",StudentTable[[#This Row],[Dental Exam]]="F", StudentTable[[#This Row],[Color Vision Exam]]="F",StudentTable[[#This Row],[Weight Category]] &lt;&gt; "Normal", StudentTable[[#This Row],[BP Category]] &lt;&gt;"Normal"),"Yes", "No")</f>
        <v>Yes</v>
      </c>
      <c r="BC4" s="47" t="e">
        <f>AND(OR(StudentTable[[#This Row],[Systolic BP (Final)]]&gt;=StudentTable[[#This Row],[Quick SBP Check]],StudentTable[[#This Row],[Diastolic BP (Final)]]&gt;=StudentTable[[#This Row],[Quick DBP Check]]),StudentTable[[#This Row],[BP Result]]="Normal")</f>
        <v>#N/A</v>
      </c>
      <c r="BD4" s="47" t="str">
        <f>IF(AND(StudentTable[[#This Row],[Systolic BP (Final)]]&lt; 120,StudentTable[[#This Row],[Diastolic BP (Final)]]&lt;80),"Normal",IF(AND(StudentTable[[#This Row],[Systolic BP (Final)]]&gt;=120,StudentTable[[#This Row],[Systolic BP (Final)]]&lt;=129,StudentTable[[#This Row],[Diastolic BP (Final)]]&lt;80),"Elevated BP",IF(OR(AND(StudentTable[[#This Row],[Systolic BP (Final)]]&gt;=130,StudentTable[[#This Row],[Systolic BP (Final)]]&lt;=139),AND(StudentTable[[#This Row],[Diastolic BP (Final)]]&gt;=80,StudentTable[[#This Row],[Diastolic BP (Final)]]&lt;=89)),"Stage 1 HT",IF(OR(StudentTable[[#This Row],[Systolic BP (Final)]]&gt;=140,StudentTable[[#This Row],[Diastolic BP (Final)]]&gt;=90),"Stage 2 HT","Out of Range"))))</f>
        <v>Stage 1 HT</v>
      </c>
      <c r="BE4" s="47" t="s">
        <v>2237</v>
      </c>
    </row>
    <row r="5" spans="1:57" x14ac:dyDescent="0.25">
      <c r="A5" s="47">
        <v>999</v>
      </c>
      <c r="B5" s="48">
        <v>99</v>
      </c>
      <c r="C5" s="50" t="s">
        <v>67</v>
      </c>
      <c r="D5" s="50" t="s">
        <v>69</v>
      </c>
      <c r="E5" s="55">
        <v>42280</v>
      </c>
      <c r="F5" s="47">
        <v>10</v>
      </c>
      <c r="G5" s="47">
        <v>4041417</v>
      </c>
      <c r="H5" s="47" t="s">
        <v>76</v>
      </c>
      <c r="I5" s="47" t="s">
        <v>77</v>
      </c>
      <c r="J5" s="47" t="s">
        <v>78</v>
      </c>
      <c r="K5" s="55">
        <v>40454</v>
      </c>
      <c r="L5" s="47" t="s">
        <v>60</v>
      </c>
      <c r="M5" s="47">
        <v>47.3</v>
      </c>
      <c r="N5" s="47">
        <v>181.2</v>
      </c>
      <c r="O5" s="47">
        <v>106</v>
      </c>
      <c r="P5" s="47">
        <v>59</v>
      </c>
      <c r="Q5" s="47" t="s">
        <v>68</v>
      </c>
      <c r="R5" s="47" t="s">
        <v>68</v>
      </c>
      <c r="S5" s="47" t="s">
        <v>68</v>
      </c>
      <c r="T5" s="47" t="s">
        <v>68</v>
      </c>
      <c r="U5" s="47" t="s">
        <v>68</v>
      </c>
      <c r="V5" s="50" t="str">
        <f ca="1">IFERROR(IF(OR(StudentTable[[#This Row],[Vision Exam]] = "F", StudentTable[[#This Row],[Hearing Exam]] = "F", StudentTable[[#This Row],[Scoliosis Exam]] = "F",StudentTable[[#This Row],[Dental Exam]]="F", StudentTable[[#This Row],[Color Vision Exam]]="F",NOT(OR(StudentTable[[#This Row],[Weight Category]] = "Healthy Weight",StudentTable[[#This Row],[Weight Category]] = "")), NOT(OR(StudentTable[[#This Row],[BP Category]] ="Normal",StudentTable[[#This Row],[BP Category]] =""))),"Yes", "No"),"")</f>
        <v>Yes</v>
      </c>
      <c r="AD5" s="51">
        <f>IFERROR(StudentTable[[#This Row],[Weight (pounds)]]/(StudentTable[[#This Row],[Height (inches)]]^2)*703,"")</f>
        <v>56.93656164377439</v>
      </c>
      <c r="AE5" s="47" t="str">
        <f>IF(StudentTable[[#This Row],[BMI]]="","",IFERROR(IF(StudentTable[[#This Row],[BMI]]&lt;StudentTable[[#This Row],[BMI 5th Perc]],"Underweight",IF(AND(StudentTable[[#This Row],[BMI]]&gt;=StudentTable[[#This Row],[BMI 5th Perc]],StudentTable[[#This Row],[BMI]]&lt;StudentTable[[#This Row],[BMI 85th Perc]]),"Healthy Weight",IF(AND(StudentTable[[#This Row],[BMI]]&gt;=StudentTable[[#This Row],[BMI 85th Perc]],StudentTable[[#This Row],[BMI]]&lt;StudentTable[[#This Row],[BMI 95th Perc]]),"Overweight",IF(StudentTable[[#This Row],[BMI]]&gt;=StudentTable[[#This Row],[BMI 95th Perc]],"Obese","Out-of-Bounds")))),""))</f>
        <v>Obese</v>
      </c>
      <c r="AF5" s="47">
        <f ca="1">IF(StudentTable[[#This Row],[Systolic BP (Final)]]&lt;&gt;"",IF(StudentTable[[#This Row],[Systolic BP (Final)]]&lt;StudentTable[[#This Row],[SBP 90th Perc]],0,IF(AND(StudentTable[[#This Row],[Systolic BP (Final)]]&lt;StudentTable[[#This Row],[SBP 95th Perc]], StudentTable[[#This Row],[Systolic BP (Final)]]&gt;=StudentTable[[#This Row],[SBP 90th Perc]]),1,IF(AND(StudentTable[[#This Row],[Systolic BP (Final)]]&lt;StudentTable[[#This Row],[SBP 99th Perc]],StudentTable[[#This Row],[Systolic BP (Final)]]&gt;=StudentTable[[#This Row],[SBP 95th Perc]]),2,IF(StudentTable[[#This Row],[Systolic BP (Final)]]&gt;=StudentTable[[#This Row],[SBP 99th Perc]],3,"")))),"")</f>
        <v>0</v>
      </c>
      <c r="AG5" s="47">
        <f ca="1">IF(StudentTable[[#This Row],[Diastolic BP (Final)]]&lt;&gt;"",IF(StudentTable[[#This Row],[Diastolic BP (Final)]]&lt;StudentTable[[#This Row],[DBP 90th Perc]],0,IF(AND(StudentTable[[#This Row],[Diastolic BP (Final)]]&lt;StudentTable[[#This Row],[DBP 95th Perc]], StudentTable[[#This Row],[Diastolic BP (Final)]]&gt;=StudentTable[[#This Row],[DBP 90th Perc]]),1,IF(AND(StudentTable[[#This Row],[Diastolic BP (Final)]]&lt;StudentTable[[#This Row],[DBP 99th Perc]],StudentTable[[#This Row],[Diastolic BP (Final)]]&gt;=StudentTable[[#This Row],[DBP 95th Perc]]),2,IF(StudentTable[[#This Row],[Diastolic BP (Final)]]&gt;=StudentTable[[#This Row],[DBP 99th Perc]],3,"")))),"")</f>
        <v>0</v>
      </c>
      <c r="AH5" s="47">
        <f ca="1">IF(StudentTable[[#This Row],[Height (inches)]]="","",IF(StudentTable[[#This Row],[Systolic  Level]]&lt;=StudentTable[[#This Row],[Diastolic Level]],StudentTable[Diastolic Level],StudentTable[Systolic  Level]))</f>
        <v>0</v>
      </c>
      <c r="AI5" s="47" t="str">
        <f ca="1">IF(StudentTable[[#This Row],[Student Age]]&gt;18,StudentTable[[#This Row],[Adult BP Measurement]],IF(OR(StudentTable[[#This Row],[Systolic BP (Final)]]&gt;=StudentTable[[#This Row],[Quick SBP Check]],StudentTable[[#This Row],[Diastolic BP (Final)]]&gt;=StudentTable[[#This Row],[Quick DBP Check]]),StudentTable[[#This Row],[BP Result]],"Normal"))</f>
        <v>Normal</v>
      </c>
      <c r="AJ5" s="51">
        <f>IFERROR(IF(StudentTable[[#This Row],[Gender]]="M",VLOOKUP(ROUNDDOWN(YEARFRAC(StudentTable[[#This Row],[Exam Date]],StudentTable[[#This Row],[Date of Birth]],1)*12,1),BMITable!$A$3:$K$221,3,TRUE),IF(StudentTable[[#This Row],[Gender]]="F",VLOOKUP(ROUNDDOWN(YEARFRAC(StudentTable[[#This Row],[Exam Date]],StudentTable[[#This Row],[Date of Birth]],1)*12,1),BMITable!$A$224:$K$442,3,TRUE),"")),"")</f>
        <v>13.53336</v>
      </c>
      <c r="AK5" s="51">
        <f>IFERROR(IF(StudentTable[[#This Row],[Gender]]="M",VLOOKUP(ROUNDDOWN(YEARFRAC(StudentTable[[#This Row],[Exam Date]],StudentTable[[#This Row],[Date of Birth]],1)*12,1),BMITable!$A$3:$K$221,8,TRUE),IF(StudentTable[[#This Row],[Gender]]="F",VLOOKUP(ROUNDDOWN(YEARFRAC(StudentTable[[#This Row],[Exam Date]],StudentTable[[#This Row],[Date of Birth]],1)*12,1),BMITable!$A$224:$K$442,8,TRUE),"")),"")</f>
        <v>16.789560000000002</v>
      </c>
      <c r="AL5" s="51">
        <f>IFERROR(IF(StudentTable[[#This Row],[Gender]]="M",VLOOKUP(ROUNDDOWN(YEARFRAC(StudentTable[[#This Row],[Exam Date]],StudentTable[[#This Row],[Date of Birth]],1)*12,1),BMITable!$A$3:$K$221,10,TRUE),IF(StudentTable[[#This Row],[Gender]]="F",VLOOKUP(ROUNDDOWN(YEARFRAC(StudentTable[[#This Row],[Exam Date]],StudentTable[[#This Row],[Date of Birth]],1)*12,1),BMITable!$A$224:$K$442,10,TRUE),"")),"")</f>
        <v>18.223549999999999</v>
      </c>
      <c r="AM5" s="50">
        <f ca="1">IFERROR(IF(StudentTable[[#This Row],[Height (inches)]]&lt;&gt;"",HLOOKUP(StudentTable[[#This Row],[Height (inches)]],INDIRECT(StudentTable[[#This Row],[SBP Addy]]),2,TRUE),""),"")</f>
        <v>96</v>
      </c>
      <c r="AN5" s="50">
        <f ca="1">IFERROR(IF(StudentTable[[#This Row],[Height (inches)]]&lt;&gt;"",HLOOKUP(StudentTable[[#This Row],[Height (inches)]],INDIRECT(StudentTable[[#This Row],[SBP Addy]]),3,TRUE),""),"")</f>
        <v>110</v>
      </c>
      <c r="AO5" s="47">
        <f ca="1">IFERROR(IF(StudentTable[[#This Row],[Height (inches)]]&lt;&gt;"",HLOOKUP(StudentTable[[#This Row],[Height (inches)]],INDIRECT(StudentTable[[#This Row],[SBP Addy]]),4,TRUE),""),"")</f>
        <v>113</v>
      </c>
      <c r="AP5" s="47">
        <f ca="1">IFERROR(IF(StudentTable[[#This Row],[Height (inches)]]&lt;&gt;"",HLOOKUP(StudentTable[[#This Row],[Height (inches)]],INDIRECT(StudentTable[[#This Row],[SBP Addy]]),5,TRUE),""),"")</f>
        <v>125</v>
      </c>
      <c r="AQ5" s="47">
        <f ca="1">IFERROR(IF(StudentTable[[#This Row],[Height (inches)]]&lt;&gt;"",HLOOKUP(StudentTable[[#This Row],[Height (inches)]],INDIRECT(StudentTable[[#This Row],[DBP Addy]]),2,TRUE),""),"")</f>
        <v>57</v>
      </c>
      <c r="AR5" s="47">
        <f ca="1">IFERROR(IF(StudentTable[[#This Row],[Height (inches)]]&lt;&gt;"",HLOOKUP(StudentTable[[#This Row],[Height (inches)]],INDIRECT(StudentTable[[#This Row],[DBP Addy]]),3,TRUE),""),"")</f>
        <v>69</v>
      </c>
      <c r="AS5" s="47">
        <f ca="1">IFERROR(IF(StudentTable[[#This Row],[Height (inches)]]&lt;&gt;"",HLOOKUP(StudentTable[[#This Row],[Height (inches)]],INDIRECT(StudentTable[[#This Row],[DBP Addy]]),4,TRUE),""),"")</f>
        <v>73</v>
      </c>
      <c r="AT5" s="47">
        <f ca="1">IFERROR(IF(StudentTable[[#This Row],[Height (inches)]]&lt;&gt;"",HLOOKUP(StudentTable[[#This Row],[Height (inches)]],INDIRECT(StudentTable[[#This Row],[DBP Addy]]),5,TRUE),""),"")</f>
        <v>85</v>
      </c>
      <c r="AU5" s="47">
        <f>IF(StudentTable[[#This Row],[Gender]]="M",MATCH(ROUNDDOWN(YEARFRAC(StudentTable[[#This Row],[Exam Date]],StudentTable[[#This Row],[Date of Birth]]),0),'BP Lookup Table'!$A$3:$A$82,1)+ROW('BP Lookup Table'!$A$3:$A$82)-1,IF(StudentTable[[#This Row],[Gender]]="F",MATCH(ROUNDDOWN(YEARFRAC(StudentTable[[#This Row],[Exam Date]],StudentTable[[#This Row],[Date of Birth]]),0),'BP Lookup Table'!$A$86:$A$161,1)+ROW('BP Lookup Table'!$A$86:$A$161)-1,""))</f>
        <v>101</v>
      </c>
      <c r="AV5" s="47" t="str">
        <f>IF(StudentTable[[#This Row],[BP Row]]&lt;&gt;"","'BP Lookup Table'!B"&amp;StudentTable[[#This Row],[BP Row]]&amp;":"&amp;"I"&amp;StudentTable[[#This Row],[BP Row]]+4,"")</f>
        <v>'BP Lookup Table'!B101:I105</v>
      </c>
      <c r="AW5" s="47" t="str">
        <f>IF(StudentTable[[#This Row],[BP Row]]&lt;&gt;"","'BP Lookup Table'!J"&amp;StudentTable[[#This Row],[BP Row]]&amp;":"&amp;"Q"&amp;StudentTable[[#This Row],[BP Row]]+4,"")</f>
        <v>'BP Lookup Table'!J101:Q105</v>
      </c>
      <c r="AX5" s="47">
        <f>ROUND(_xlfn.DAYS(StudentTable[[#This Row],[Exam Date]],StudentTable[[#This Row],[Date of Birth]])/365,0)</f>
        <v>5</v>
      </c>
      <c r="AY5" s="50">
        <f>IF(StudentTable[[#This Row],[Gender]]="M",INDEX('Simplified BP table'!$B$4:$B$21,MATCH(StudentTable[[#This Row],[Student Age]],'Simplified BP table'!$A$4:$A$21,0)),INDEX('Simplified BP table'!$D$4:$D$21,MATCH(StudentTable[[#This Row],[Student Age]],'Simplified BP table'!$A$4:$A$21,0)))</f>
        <v>104</v>
      </c>
      <c r="AZ5" s="50">
        <f>IF(StudentTable[[#This Row],[Gender]]="M",INDEX('Simplified BP table'!$C$4:$C$21,MATCH(StudentTable[[#This Row],[Student Age]],'Simplified BP table'!$A$4:$A$21,0)),INDEX('Simplified BP table'!$E$4:$E$21,MATCH(StudentTable[[#This Row],[Student Age]],'Simplified BP table'!$A$4:$A$21,0)))</f>
        <v>64</v>
      </c>
      <c r="BA5" s="50" t="str">
        <f ca="1">IF(StudentTable[[#This Row],[Student Age]]&gt;=18,StudentTable[[#This Row],[Adult BP Measurement]],IF(StudentTable[[#This Row],[Height (inches)]]="","Height Needed",IFERROR(IF(StudentTable[[#This Row],[BP Final]]=0,"Normal",IF(StudentTable[[#This Row],[BP Final]]=1,"Elevated BP",IF(StudentTable[[#This Row],[BP Final]]=2,"Stage 1 HT",IF(StudentTable[[#This Row],[BP Final]]=3,"Stage 2 HT","Out of Range")))),"")))</f>
        <v>Normal</v>
      </c>
      <c r="BB5" s="47" t="str">
        <f ca="1">IF(OR(StudentTable[[#This Row],[Vision Exam]] = "F", StudentTable[[#This Row],[Hearing Exam]] = "F", StudentTable[[#This Row],[Scoliosis Exam]] = "F",StudentTable[[#This Row],[Dental Exam]]="F", StudentTable[[#This Row],[Color Vision Exam]]="F",StudentTable[[#This Row],[Weight Category]] &lt;&gt; "Normal", StudentTable[[#This Row],[BP Category]] &lt;&gt;"Normal"),"Yes", "No")</f>
        <v>Yes</v>
      </c>
      <c r="BC5" s="47" t="b">
        <f ca="1">AND(OR(StudentTable[[#This Row],[Systolic BP (Final)]]&gt;=StudentTable[[#This Row],[Quick SBP Check]],StudentTable[[#This Row],[Diastolic BP (Final)]]&gt;=StudentTable[[#This Row],[Quick DBP Check]]),StudentTable[[#This Row],[BP Result]]="Normal")</f>
        <v>1</v>
      </c>
      <c r="BD5" s="47" t="str">
        <f>IF(AND(StudentTable[[#This Row],[Systolic BP (Final)]]&lt; 120,StudentTable[[#This Row],[Diastolic BP (Final)]]&lt;80),"Normal",IF(AND(StudentTable[[#This Row],[Systolic BP (Final)]]&gt;=120,StudentTable[[#This Row],[Systolic BP (Final)]]&lt;=129,StudentTable[[#This Row],[Diastolic BP (Final)]]&lt;80),"Elevated BP",IF(OR(AND(StudentTable[[#This Row],[Systolic BP (Final)]]&gt;=130,StudentTable[[#This Row],[Systolic BP (Final)]]&lt;=139),AND(StudentTable[[#This Row],[Diastolic BP (Final)]]&gt;=80,StudentTable[[#This Row],[Diastolic BP (Final)]]&lt;=89)),"Stage 1 HT",IF(OR(StudentTable[[#This Row],[Systolic BP (Final)]]&gt;=140,StudentTable[[#This Row],[Diastolic BP (Final)]]&gt;=90),"Stage 2 HT","Out of Range"))))</f>
        <v>Normal</v>
      </c>
      <c r="BE5" s="47" t="s">
        <v>2237</v>
      </c>
    </row>
  </sheetData>
  <sheetProtection selectLockedCells="1"/>
  <conditionalFormatting sqref="AI1:AI1048576">
    <cfRule type="expression" dxfId="200" priority="2">
      <formula>$BC1=TRUE</formula>
    </cfRule>
  </conditionalFormatting>
  <pageMargins left="0.7" right="0.7" top="0.75" bottom="0.75" header="0.3" footer="0.3"/>
  <pageSetup orientation="portrait" horizontalDpi="4294967293" vertic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sheetPr>
  <dimension ref="A1:BG9"/>
  <sheetViews>
    <sheetView topLeftCell="AB1" workbookViewId="0">
      <selection activeCell="AX2" sqref="AX2"/>
    </sheetView>
  </sheetViews>
  <sheetFormatPr defaultColWidth="9.28515625" defaultRowHeight="15" x14ac:dyDescent="0.25"/>
  <cols>
    <col min="1" max="1" width="13" bestFit="1" customWidth="1"/>
    <col min="2" max="2" width="14.7109375" bestFit="1" customWidth="1"/>
    <col min="3" max="3" width="16" bestFit="1" customWidth="1"/>
    <col min="4" max="4" width="15.7109375" bestFit="1" customWidth="1"/>
    <col min="5" max="5" width="13.7109375" bestFit="1" customWidth="1"/>
    <col min="6" max="6" width="14.28515625" bestFit="1" customWidth="1"/>
    <col min="7" max="7" width="21.85546875" bestFit="1" customWidth="1"/>
    <col min="8" max="8" width="21.28515625" bestFit="1" customWidth="1"/>
    <col min="9" max="9" width="21.42578125" bestFit="1" customWidth="1"/>
    <col min="10" max="10" width="23.85546875" bestFit="1" customWidth="1"/>
    <col min="11" max="11" width="15.42578125" bestFit="1" customWidth="1"/>
    <col min="12" max="12" width="9.85546875" bestFit="1" customWidth="1"/>
    <col min="13" max="13" width="17.5703125" bestFit="1" customWidth="1"/>
    <col min="14" max="14" width="18.42578125" bestFit="1" customWidth="1"/>
    <col min="15" max="15" width="20.42578125" bestFit="1" customWidth="1"/>
    <col min="16" max="16" width="21.5703125" bestFit="1" customWidth="1"/>
    <col min="17" max="17" width="15" bestFit="1" customWidth="1"/>
    <col min="18" max="18" width="16.85546875" bestFit="1" customWidth="1"/>
    <col min="19" max="19" width="17.28515625" bestFit="1" customWidth="1"/>
    <col min="20" max="20" width="15.5703125" bestFit="1" customWidth="1"/>
    <col min="21" max="21" width="20.85546875" bestFit="1" customWidth="1"/>
    <col min="22" max="22" width="14.5703125" bestFit="1" customWidth="1"/>
    <col min="23" max="23" width="13" bestFit="1" customWidth="1"/>
    <col min="24" max="24" width="20.140625" bestFit="1" customWidth="1"/>
    <col min="25" max="25" width="20.28515625" bestFit="1" customWidth="1"/>
    <col min="26" max="26" width="16.42578125" bestFit="1" customWidth="1"/>
    <col min="27" max="27" width="7" bestFit="1" customWidth="1"/>
    <col min="28" max="28" width="7.85546875" bestFit="1" customWidth="1"/>
    <col min="29" max="29" width="12.140625" bestFit="1" customWidth="1"/>
    <col min="30" max="30" width="7.5703125" bestFit="1" customWidth="1"/>
    <col min="31" max="31" width="18.5703125" bestFit="1" customWidth="1"/>
    <col min="32" max="32" width="14.7109375" bestFit="1" customWidth="1"/>
    <col min="33" max="33" width="15.7109375" bestFit="1" customWidth="1"/>
    <col min="34" max="35" width="16.7109375" bestFit="1" customWidth="1"/>
    <col min="36" max="39" width="16.28515625" bestFit="1" customWidth="1"/>
    <col min="40" max="43" width="16.85546875" bestFit="1" customWidth="1"/>
    <col min="44" max="46" width="17.85546875" bestFit="1" customWidth="1"/>
    <col min="47" max="47" width="10.7109375" bestFit="1" customWidth="1"/>
    <col min="48" max="48" width="12.42578125" bestFit="1" customWidth="1"/>
    <col min="49" max="49" width="13" bestFit="1" customWidth="1"/>
    <col min="50" max="50" width="18.28515625" bestFit="1" customWidth="1"/>
  </cols>
  <sheetData>
    <row r="1" spans="1:59" x14ac:dyDescent="0.25">
      <c r="A1" s="50" t="s">
        <v>0</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15</v>
      </c>
      <c r="Q1" s="50" t="s">
        <v>16</v>
      </c>
      <c r="R1" s="50" t="s">
        <v>17</v>
      </c>
      <c r="S1" s="50" t="s">
        <v>18</v>
      </c>
      <c r="T1" s="50" t="s">
        <v>19</v>
      </c>
      <c r="U1" s="50" t="s">
        <v>20</v>
      </c>
      <c r="V1" s="50" t="s">
        <v>21</v>
      </c>
      <c r="W1" s="50" t="s">
        <v>22</v>
      </c>
      <c r="X1" s="50" t="s">
        <v>23</v>
      </c>
      <c r="Y1" s="50" t="s">
        <v>24</v>
      </c>
      <c r="Z1" s="50" t="s">
        <v>25</v>
      </c>
      <c r="AA1" s="50" t="s">
        <v>26</v>
      </c>
      <c r="AB1" s="50" t="s">
        <v>27</v>
      </c>
      <c r="AC1" s="50" t="s">
        <v>28</v>
      </c>
      <c r="AD1" s="50" t="s">
        <v>29</v>
      </c>
      <c r="AE1" s="50" t="s">
        <v>30</v>
      </c>
      <c r="AF1" s="50" t="s">
        <v>34</v>
      </c>
      <c r="AG1" s="50" t="s">
        <v>35</v>
      </c>
      <c r="AH1" s="50" t="s">
        <v>36</v>
      </c>
      <c r="AI1" s="50" t="s">
        <v>37</v>
      </c>
      <c r="AJ1" s="50" t="s">
        <v>38</v>
      </c>
      <c r="AK1" s="50" t="s">
        <v>39</v>
      </c>
      <c r="AL1" s="50" t="s">
        <v>40</v>
      </c>
      <c r="AM1" s="50" t="s">
        <v>41</v>
      </c>
      <c r="AN1" s="50" t="s">
        <v>42</v>
      </c>
      <c r="AO1" s="50" t="s">
        <v>43</v>
      </c>
      <c r="AP1" s="50" t="s">
        <v>44</v>
      </c>
      <c r="AQ1" s="50" t="s">
        <v>45</v>
      </c>
      <c r="AR1" s="50" t="s">
        <v>79</v>
      </c>
      <c r="AS1" s="50" t="s">
        <v>80</v>
      </c>
      <c r="AT1" s="50" t="s">
        <v>81</v>
      </c>
      <c r="AU1" s="50" t="s">
        <v>46</v>
      </c>
      <c r="AV1" s="50" t="s">
        <v>47</v>
      </c>
      <c r="AW1" s="50" t="s">
        <v>48</v>
      </c>
      <c r="AX1" s="50" t="s">
        <v>53</v>
      </c>
    </row>
    <row r="2" spans="1:59" x14ac:dyDescent="0.25">
      <c r="A2" s="48"/>
      <c r="B2" s="48"/>
      <c r="C2" s="47"/>
      <c r="D2" s="47"/>
      <c r="E2" s="55"/>
      <c r="F2" s="47"/>
      <c r="G2" s="47"/>
      <c r="H2" s="47"/>
      <c r="I2" s="47"/>
      <c r="J2" s="47"/>
      <c r="K2" s="55"/>
      <c r="L2" s="47"/>
      <c r="M2" s="47"/>
      <c r="N2" s="47"/>
      <c r="O2" s="47"/>
      <c r="P2" s="47"/>
      <c r="Q2" s="47"/>
      <c r="R2" s="47"/>
      <c r="S2" s="47"/>
      <c r="T2" s="47"/>
      <c r="U2" s="47"/>
      <c r="V2" s="47"/>
      <c r="W2" s="47"/>
      <c r="X2" s="47"/>
      <c r="Y2" s="47"/>
      <c r="Z2" s="47"/>
      <c r="AA2" s="47"/>
      <c r="AB2" s="47"/>
      <c r="AC2" s="47"/>
      <c r="AD2" s="51"/>
      <c r="AE2" s="47"/>
      <c r="AF2" s="47"/>
      <c r="AG2" s="51"/>
      <c r="AH2" s="51"/>
      <c r="AI2" s="51"/>
      <c r="AJ2" s="47"/>
      <c r="AK2" s="47"/>
      <c r="AL2" s="47"/>
      <c r="AM2" s="47"/>
      <c r="AN2" s="47"/>
      <c r="AO2" s="47"/>
      <c r="AP2" s="47"/>
      <c r="AQ2" s="47"/>
      <c r="AR2" s="47"/>
      <c r="AS2" s="47"/>
      <c r="AT2" s="47"/>
      <c r="AU2" s="47"/>
      <c r="AV2" s="47"/>
      <c r="AW2" s="47"/>
      <c r="AX2" s="47"/>
    </row>
    <row r="6" spans="1:59" x14ac:dyDescent="0.25">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row>
    <row r="7" spans="1:59" x14ac:dyDescent="0.25">
      <c r="J7" s="48"/>
      <c r="K7" s="48"/>
      <c r="L7" s="47"/>
      <c r="M7" s="47"/>
      <c r="N7" s="49"/>
      <c r="O7" s="47"/>
      <c r="P7" s="47"/>
      <c r="Q7" s="47"/>
      <c r="R7" s="47"/>
      <c r="S7" s="47"/>
      <c r="T7" s="49"/>
      <c r="U7" s="47"/>
      <c r="V7" s="47"/>
      <c r="W7" s="47"/>
      <c r="X7" s="47"/>
      <c r="Y7" s="47"/>
      <c r="Z7" s="47"/>
      <c r="AA7" s="47"/>
      <c r="AB7" s="47"/>
      <c r="AC7" s="47"/>
      <c r="AD7" s="47"/>
      <c r="AE7" s="47"/>
      <c r="AF7" s="47"/>
      <c r="AG7" s="47"/>
      <c r="AH7" s="47"/>
      <c r="AI7" s="47"/>
      <c r="AJ7" s="47"/>
      <c r="AK7" s="47"/>
      <c r="AL7" s="47"/>
      <c r="AM7" s="51"/>
      <c r="AN7" s="50"/>
      <c r="AO7" s="50"/>
      <c r="AP7" s="50"/>
      <c r="AQ7" s="50"/>
      <c r="AR7" s="50"/>
      <c r="AS7" s="51"/>
      <c r="AT7" s="51"/>
      <c r="AU7" s="51"/>
      <c r="AV7" s="47"/>
      <c r="AW7" s="47"/>
      <c r="AX7" s="47"/>
      <c r="AY7" s="47"/>
      <c r="AZ7" s="47"/>
      <c r="BA7" s="47"/>
      <c r="BB7" s="47"/>
      <c r="BC7" s="47"/>
      <c r="BD7" s="47"/>
      <c r="BE7" s="47"/>
      <c r="BF7" s="47"/>
      <c r="BG7" s="47"/>
    </row>
    <row r="8" spans="1:59" x14ac:dyDescent="0.25">
      <c r="J8" s="48"/>
      <c r="K8" s="48"/>
      <c r="L8" s="47"/>
      <c r="M8" s="47"/>
      <c r="N8" s="49"/>
      <c r="O8" s="47"/>
      <c r="P8" s="47"/>
      <c r="Q8" s="47"/>
      <c r="R8" s="47"/>
      <c r="S8" s="47"/>
      <c r="T8" s="49"/>
      <c r="U8" s="47"/>
      <c r="V8" s="47"/>
      <c r="W8" s="47"/>
      <c r="X8" s="47"/>
      <c r="Y8" s="47"/>
      <c r="Z8" s="47"/>
      <c r="AA8" s="47"/>
      <c r="AB8" s="47"/>
      <c r="AC8" s="47"/>
      <c r="AD8" s="47"/>
      <c r="AE8" s="47"/>
      <c r="AF8" s="47"/>
      <c r="AG8" s="47"/>
      <c r="AH8" s="47"/>
      <c r="AI8" s="47"/>
      <c r="AJ8" s="47"/>
      <c r="AK8" s="47"/>
      <c r="AL8" s="47"/>
      <c r="AM8" s="51"/>
      <c r="AN8" s="47"/>
      <c r="AO8" s="47"/>
      <c r="AP8" s="47"/>
      <c r="AQ8" s="47"/>
      <c r="AR8" s="47"/>
      <c r="AS8" s="51"/>
      <c r="AT8" s="51"/>
      <c r="AU8" s="51"/>
      <c r="AV8" s="47"/>
      <c r="AW8" s="47"/>
      <c r="AX8" s="47"/>
      <c r="AY8" s="47"/>
      <c r="AZ8" s="47"/>
      <c r="BA8" s="47"/>
      <c r="BB8" s="47"/>
      <c r="BC8" s="47"/>
      <c r="BD8" s="47"/>
      <c r="BE8" s="47"/>
      <c r="BF8" s="47"/>
      <c r="BG8" s="47"/>
    </row>
    <row r="9" spans="1:59" x14ac:dyDescent="0.25">
      <c r="J9" s="48"/>
      <c r="K9" s="48"/>
      <c r="L9" s="47"/>
      <c r="M9" s="47"/>
      <c r="N9" s="49"/>
      <c r="O9" s="47"/>
      <c r="P9" s="47"/>
      <c r="Q9" s="47"/>
      <c r="R9" s="47"/>
      <c r="S9" s="47"/>
      <c r="T9" s="49"/>
      <c r="U9" s="47"/>
      <c r="V9" s="47"/>
      <c r="W9" s="47"/>
      <c r="X9" s="47"/>
      <c r="Y9" s="47"/>
      <c r="Z9" s="47"/>
      <c r="AA9" s="47"/>
      <c r="AB9" s="47"/>
      <c r="AC9" s="47"/>
      <c r="AD9" s="47"/>
      <c r="AE9" s="47"/>
      <c r="AF9" s="47"/>
      <c r="AG9" s="47"/>
      <c r="AH9" s="47"/>
      <c r="AI9" s="47"/>
      <c r="AJ9" s="47"/>
      <c r="AK9" s="47"/>
      <c r="AL9" s="47"/>
      <c r="AM9" s="51"/>
      <c r="AN9" s="47"/>
      <c r="AO9" s="47"/>
      <c r="AP9" s="47"/>
      <c r="AQ9" s="47"/>
      <c r="AR9" s="47"/>
      <c r="AS9" s="51"/>
      <c r="AT9" s="51"/>
      <c r="AU9" s="51"/>
      <c r="AV9" s="47"/>
      <c r="AW9" s="47"/>
      <c r="AX9" s="47"/>
      <c r="AY9" s="47"/>
      <c r="AZ9" s="47"/>
      <c r="BA9" s="47"/>
      <c r="BB9" s="47"/>
      <c r="BC9" s="47"/>
      <c r="BD9" s="47"/>
      <c r="BE9" s="47"/>
      <c r="BF9" s="47"/>
      <c r="BG9" s="47"/>
    </row>
  </sheetData>
  <pageMargins left="0.7" right="0.7" top="0.75" bottom="0.75" header="0.3" footer="0.3"/>
  <pageSetup orientation="portrait"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sheetPr>
  <dimension ref="A1:K16"/>
  <sheetViews>
    <sheetView workbookViewId="0">
      <selection activeCell="I24" sqref="I24"/>
    </sheetView>
  </sheetViews>
  <sheetFormatPr defaultRowHeight="15" x14ac:dyDescent="0.25"/>
  <cols>
    <col min="1" max="1" width="10.140625" bestFit="1" customWidth="1"/>
    <col min="2" max="2" width="8.42578125" bestFit="1" customWidth="1"/>
    <col min="3" max="3" width="16.5703125" bestFit="1" customWidth="1"/>
    <col min="4" max="4" width="17" bestFit="1" customWidth="1"/>
    <col min="5" max="5" width="12.42578125" bestFit="1" customWidth="1"/>
  </cols>
  <sheetData>
    <row r="1" spans="1:11" x14ac:dyDescent="0.25">
      <c r="A1" s="95" t="s">
        <v>82</v>
      </c>
      <c r="B1" s="95"/>
      <c r="C1" s="95"/>
      <c r="D1" s="95"/>
      <c r="E1" s="62"/>
      <c r="F1" s="62"/>
      <c r="G1" s="62"/>
      <c r="H1" s="96" t="s">
        <v>83</v>
      </c>
      <c r="I1" s="96"/>
      <c r="J1" s="96"/>
      <c r="K1" s="96"/>
    </row>
    <row r="2" spans="1:11" ht="38.25" x14ac:dyDescent="0.25">
      <c r="A2" s="60"/>
      <c r="B2" s="56" t="s">
        <v>84</v>
      </c>
      <c r="C2" s="56" t="s">
        <v>85</v>
      </c>
      <c r="D2" s="56" t="s">
        <v>86</v>
      </c>
      <c r="E2" s="61"/>
      <c r="F2" s="61"/>
      <c r="G2" s="61"/>
      <c r="H2" s="60"/>
      <c r="I2" s="56" t="s">
        <v>84</v>
      </c>
      <c r="J2" s="56" t="s">
        <v>85</v>
      </c>
      <c r="K2" s="56" t="s">
        <v>86</v>
      </c>
    </row>
    <row r="3" spans="1:11" x14ac:dyDescent="0.25">
      <c r="A3" s="57">
        <v>5</v>
      </c>
      <c r="B3" s="97" t="s">
        <v>87</v>
      </c>
      <c r="C3" s="97"/>
      <c r="D3" s="97"/>
      <c r="E3" s="57"/>
      <c r="F3" s="57"/>
      <c r="G3" s="57"/>
      <c r="H3" s="57">
        <v>5</v>
      </c>
      <c r="I3" s="97" t="s">
        <v>87</v>
      </c>
      <c r="J3" s="97"/>
      <c r="K3" s="97"/>
    </row>
    <row r="4" spans="1:11" x14ac:dyDescent="0.25">
      <c r="A4" s="57">
        <v>6</v>
      </c>
      <c r="B4" s="97"/>
      <c r="C4" s="97"/>
      <c r="D4" s="97"/>
      <c r="E4" s="57"/>
      <c r="F4" s="57"/>
      <c r="G4" s="57"/>
      <c r="H4" s="57">
        <v>6</v>
      </c>
      <c r="I4" s="97"/>
      <c r="J4" s="97"/>
      <c r="K4" s="97"/>
    </row>
    <row r="5" spans="1:11" x14ac:dyDescent="0.25">
      <c r="A5" s="57">
        <v>7</v>
      </c>
      <c r="B5" s="97"/>
      <c r="C5" s="97"/>
      <c r="D5" s="97"/>
      <c r="E5" s="59"/>
      <c r="F5" s="57"/>
      <c r="G5" s="57"/>
      <c r="H5" s="57">
        <v>7</v>
      </c>
      <c r="I5" s="97"/>
      <c r="J5" s="97"/>
      <c r="K5" s="97"/>
    </row>
    <row r="6" spans="1:11" x14ac:dyDescent="0.25">
      <c r="A6" s="57">
        <v>8</v>
      </c>
      <c r="B6" s="97"/>
      <c r="C6" s="97"/>
      <c r="D6" s="97"/>
      <c r="E6" s="57"/>
      <c r="F6" s="57"/>
      <c r="G6" s="57"/>
      <c r="H6" s="57">
        <v>8</v>
      </c>
      <c r="I6" s="97"/>
      <c r="J6" s="97"/>
      <c r="K6" s="97"/>
    </row>
    <row r="7" spans="1:11" x14ac:dyDescent="0.25">
      <c r="A7" s="57">
        <v>9</v>
      </c>
      <c r="B7" s="97"/>
      <c r="C7" s="97"/>
      <c r="D7" s="97"/>
      <c r="E7" s="57"/>
      <c r="F7" s="57"/>
      <c r="G7" s="57"/>
      <c r="H7" s="57">
        <v>9</v>
      </c>
      <c r="I7" s="97"/>
      <c r="J7" s="97"/>
      <c r="K7" s="97"/>
    </row>
    <row r="8" spans="1:11" x14ac:dyDescent="0.25">
      <c r="A8" s="57">
        <v>10</v>
      </c>
      <c r="B8" s="57">
        <v>37.299999999999997</v>
      </c>
      <c r="C8" s="57"/>
      <c r="D8" s="57">
        <v>40.200000000000003</v>
      </c>
      <c r="E8" s="57"/>
      <c r="F8" s="57"/>
      <c r="G8" s="57"/>
      <c r="H8" s="57">
        <v>10</v>
      </c>
      <c r="I8" s="57">
        <v>37.299999999999997</v>
      </c>
      <c r="J8" s="57"/>
      <c r="K8" s="57">
        <v>40.200000000000003</v>
      </c>
    </row>
    <row r="9" spans="1:11" x14ac:dyDescent="0.25">
      <c r="A9" s="57">
        <v>11</v>
      </c>
      <c r="B9" s="57">
        <v>37.299999999999997</v>
      </c>
      <c r="C9" s="57"/>
      <c r="D9" s="57">
        <v>40.200000000000003</v>
      </c>
      <c r="E9" s="57"/>
      <c r="F9" s="57"/>
      <c r="G9" s="57"/>
      <c r="H9" s="57">
        <v>11</v>
      </c>
      <c r="I9" s="57">
        <v>37.299999999999997</v>
      </c>
      <c r="J9" s="57"/>
      <c r="K9" s="57">
        <v>40.200000000000003</v>
      </c>
    </row>
    <row r="10" spans="1:11" x14ac:dyDescent="0.25">
      <c r="A10" s="57">
        <v>12</v>
      </c>
      <c r="B10" s="57">
        <v>37</v>
      </c>
      <c r="C10" s="57"/>
      <c r="D10" s="57">
        <v>40.1</v>
      </c>
      <c r="E10" s="57"/>
      <c r="F10" s="57"/>
      <c r="G10" s="57"/>
      <c r="H10" s="57">
        <v>12</v>
      </c>
      <c r="I10" s="57">
        <v>37.6</v>
      </c>
      <c r="J10" s="57"/>
      <c r="K10" s="57">
        <v>40.299999999999997</v>
      </c>
    </row>
    <row r="11" spans="1:11" x14ac:dyDescent="0.25">
      <c r="A11" s="57">
        <v>13</v>
      </c>
      <c r="B11" s="57">
        <v>36.6</v>
      </c>
      <c r="C11" s="57"/>
      <c r="D11" s="57">
        <v>39.700000000000003</v>
      </c>
      <c r="E11" s="57"/>
      <c r="F11" s="57"/>
      <c r="G11" s="57"/>
      <c r="H11" s="57">
        <v>13</v>
      </c>
      <c r="I11" s="57">
        <v>38.6</v>
      </c>
      <c r="J11" s="57"/>
      <c r="K11" s="57">
        <v>41.1</v>
      </c>
    </row>
    <row r="12" spans="1:11" x14ac:dyDescent="0.25">
      <c r="A12" s="57">
        <v>14</v>
      </c>
      <c r="B12" s="57">
        <v>36.299999999999997</v>
      </c>
      <c r="C12" s="57"/>
      <c r="D12" s="57">
        <v>39.4</v>
      </c>
      <c r="E12" s="57"/>
      <c r="F12" s="57"/>
      <c r="G12" s="57"/>
      <c r="H12" s="57">
        <v>14</v>
      </c>
      <c r="I12" s="57">
        <v>39.6</v>
      </c>
      <c r="J12" s="57"/>
      <c r="K12" s="57">
        <v>42.5</v>
      </c>
    </row>
    <row r="13" spans="1:11" x14ac:dyDescent="0.25">
      <c r="A13" s="57">
        <v>15</v>
      </c>
      <c r="B13" s="57">
        <v>36</v>
      </c>
      <c r="C13" s="57"/>
      <c r="D13" s="57">
        <v>39.1</v>
      </c>
      <c r="E13" s="57"/>
      <c r="F13" s="57"/>
      <c r="G13" s="57"/>
      <c r="H13" s="57">
        <v>15</v>
      </c>
      <c r="I13" s="57">
        <v>40.6</v>
      </c>
      <c r="J13" s="57"/>
      <c r="K13" s="57">
        <v>43.6</v>
      </c>
    </row>
    <row r="14" spans="1:11" x14ac:dyDescent="0.25">
      <c r="A14" s="57">
        <v>16</v>
      </c>
      <c r="B14" s="57">
        <v>35.799999999999997</v>
      </c>
      <c r="C14" s="57"/>
      <c r="D14" s="57">
        <v>38.9</v>
      </c>
      <c r="E14" s="57"/>
      <c r="F14" s="57"/>
      <c r="G14" s="57"/>
      <c r="H14" s="57">
        <v>16</v>
      </c>
      <c r="I14" s="57">
        <v>41</v>
      </c>
      <c r="J14" s="57"/>
      <c r="K14" s="57">
        <v>44.1</v>
      </c>
    </row>
    <row r="15" spans="1:11" x14ac:dyDescent="0.25">
      <c r="A15" s="57">
        <v>17</v>
      </c>
      <c r="B15" s="57">
        <v>35.700000000000003</v>
      </c>
      <c r="C15" s="57"/>
      <c r="D15" s="57">
        <v>38.799999999999997</v>
      </c>
      <c r="E15" s="57"/>
      <c r="F15" s="57"/>
      <c r="G15" s="57"/>
      <c r="H15" s="57">
        <v>17</v>
      </c>
      <c r="I15" s="57">
        <v>41.2</v>
      </c>
      <c r="J15" s="57"/>
      <c r="K15" s="57">
        <v>44.2</v>
      </c>
    </row>
    <row r="16" spans="1:11" x14ac:dyDescent="0.25">
      <c r="A16" s="58">
        <v>18</v>
      </c>
      <c r="B16" s="57">
        <v>35.299999999999997</v>
      </c>
      <c r="C16" s="57"/>
      <c r="D16" s="57">
        <v>38.6</v>
      </c>
      <c r="E16" s="57"/>
      <c r="F16" s="57"/>
      <c r="G16" s="57"/>
      <c r="H16" s="58">
        <v>18</v>
      </c>
      <c r="I16" s="57">
        <v>41.2</v>
      </c>
      <c r="J16" s="57"/>
      <c r="K16" s="57">
        <v>44.3</v>
      </c>
    </row>
  </sheetData>
  <mergeCells count="4">
    <mergeCell ref="A1:D1"/>
    <mergeCell ref="H1:K1"/>
    <mergeCell ref="B3:D7"/>
    <mergeCell ref="I3: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39997558519241921"/>
  </sheetPr>
  <dimension ref="A1:O168"/>
  <sheetViews>
    <sheetView topLeftCell="E1" workbookViewId="0">
      <selection activeCell="G26" sqref="G26"/>
    </sheetView>
  </sheetViews>
  <sheetFormatPr defaultRowHeight="15" x14ac:dyDescent="0.25"/>
  <cols>
    <col min="1" max="1" width="13" bestFit="1" customWidth="1"/>
    <col min="2" max="2" width="14.7109375" bestFit="1" customWidth="1"/>
    <col min="3" max="3" width="16" bestFit="1" customWidth="1"/>
    <col min="4" max="4" width="15.7109375" bestFit="1" customWidth="1"/>
    <col min="5" max="5" width="13.7109375" bestFit="1" customWidth="1"/>
    <col min="6" max="6" width="14.28515625" bestFit="1" customWidth="1"/>
    <col min="7" max="7" width="21.85546875" bestFit="1" customWidth="1"/>
    <col min="8" max="8" width="21.28515625" bestFit="1" customWidth="1"/>
    <col min="9" max="9" width="21.42578125" bestFit="1" customWidth="1"/>
    <col min="10" max="10" width="23.85546875" bestFit="1" customWidth="1"/>
    <col min="11" max="11" width="15.42578125" bestFit="1" customWidth="1"/>
    <col min="12" max="12" width="9.85546875" bestFit="1" customWidth="1"/>
    <col min="13" max="13" width="17.5703125" bestFit="1" customWidth="1"/>
    <col min="14" max="14" width="18.42578125" bestFit="1" customWidth="1"/>
    <col min="15" max="15" width="20.42578125" bestFit="1" customWidth="1"/>
    <col min="16" max="16" width="21.5703125" bestFit="1" customWidth="1"/>
    <col min="17" max="17" width="20.140625" bestFit="1" customWidth="1"/>
    <col min="18" max="18" width="20.28515625" bestFit="1" customWidth="1"/>
    <col min="19" max="19" width="12" bestFit="1" customWidth="1"/>
    <col min="20" max="20" width="18.5703125" bestFit="1" customWidth="1"/>
    <col min="21" max="21" width="16.5703125" bestFit="1" customWidth="1"/>
    <col min="22" max="22" width="17.140625" bestFit="1" customWidth="1"/>
    <col min="23" max="23" width="11.140625" bestFit="1" customWidth="1"/>
    <col min="24" max="24" width="14.7109375" bestFit="1" customWidth="1"/>
    <col min="25" max="25" width="18.28515625" bestFit="1" customWidth="1"/>
  </cols>
  <sheetData>
    <row r="1" spans="1:15" x14ac:dyDescent="0.25">
      <c r="A1" s="50"/>
      <c r="B1" s="50"/>
      <c r="C1" s="50"/>
      <c r="D1" s="50"/>
      <c r="E1" s="50"/>
      <c r="F1" s="50"/>
      <c r="G1" s="50"/>
      <c r="H1" s="50"/>
      <c r="I1" s="50"/>
      <c r="J1" s="50"/>
      <c r="K1" s="50"/>
      <c r="L1" s="50"/>
      <c r="M1" s="50"/>
      <c r="N1" s="50"/>
      <c r="O1" s="50"/>
    </row>
    <row r="2" spans="1:15" x14ac:dyDescent="0.25">
      <c r="A2" s="48"/>
      <c r="B2" s="48"/>
      <c r="C2" s="50"/>
      <c r="D2" s="50"/>
      <c r="E2" s="49"/>
      <c r="F2" s="47"/>
      <c r="G2" s="49"/>
      <c r="H2" s="47"/>
      <c r="I2" s="47"/>
      <c r="J2" s="47"/>
      <c r="K2" s="47"/>
      <c r="L2" s="47"/>
      <c r="M2" s="47"/>
      <c r="N2" s="47"/>
      <c r="O2" s="54"/>
    </row>
    <row r="3" spans="1:15" x14ac:dyDescent="0.25">
      <c r="A3" s="48"/>
      <c r="B3" s="48"/>
      <c r="C3" s="47"/>
      <c r="D3" s="47"/>
      <c r="E3" s="49"/>
      <c r="F3" s="52"/>
      <c r="G3" s="49"/>
      <c r="H3" s="52"/>
      <c r="I3" s="47"/>
      <c r="J3" s="47"/>
      <c r="K3" s="47"/>
      <c r="L3" s="47"/>
      <c r="M3" s="47"/>
      <c r="N3" s="47"/>
      <c r="O3" s="51"/>
    </row>
    <row r="4" spans="1:15" x14ac:dyDescent="0.25">
      <c r="A4" s="48"/>
      <c r="B4" s="48"/>
      <c r="C4" s="47"/>
      <c r="D4" s="47"/>
      <c r="E4" s="49"/>
      <c r="F4" s="52"/>
      <c r="G4" s="49"/>
      <c r="H4" s="52"/>
      <c r="I4" s="47"/>
      <c r="J4" s="47"/>
      <c r="K4" s="47"/>
      <c r="L4" s="47"/>
      <c r="M4" s="47"/>
      <c r="N4" s="47"/>
      <c r="O4" s="51"/>
    </row>
    <row r="5" spans="1:15" x14ac:dyDescent="0.25">
      <c r="A5" s="48"/>
      <c r="B5" s="48"/>
      <c r="C5" s="47"/>
      <c r="D5" s="47"/>
      <c r="E5" s="49"/>
      <c r="F5" s="52"/>
      <c r="G5" s="49"/>
      <c r="H5" s="52"/>
      <c r="I5" s="47"/>
      <c r="J5" s="47"/>
      <c r="K5" s="47"/>
      <c r="L5" s="47"/>
      <c r="M5" s="47"/>
      <c r="N5" s="47"/>
      <c r="O5" s="51"/>
    </row>
    <row r="6" spans="1:15" x14ac:dyDescent="0.25">
      <c r="A6" s="48"/>
      <c r="B6" s="48"/>
      <c r="C6" s="47"/>
      <c r="D6" s="47"/>
      <c r="E6" s="49"/>
      <c r="F6" s="52"/>
      <c r="G6" s="49"/>
      <c r="H6" s="52"/>
      <c r="I6" s="47"/>
      <c r="J6" s="47"/>
      <c r="K6" s="47"/>
      <c r="L6" s="47"/>
      <c r="M6" s="47"/>
      <c r="N6" s="47"/>
      <c r="O6" s="51"/>
    </row>
    <row r="7" spans="1:15" x14ac:dyDescent="0.25">
      <c r="A7" s="48"/>
      <c r="B7" s="48"/>
      <c r="C7" s="47"/>
      <c r="D7" s="47"/>
      <c r="E7" s="49"/>
      <c r="F7" s="52"/>
      <c r="G7" s="49"/>
      <c r="H7" s="52"/>
      <c r="I7" s="47"/>
      <c r="J7" s="47"/>
      <c r="K7" s="47"/>
      <c r="L7" s="47"/>
      <c r="M7" s="47"/>
      <c r="N7" s="47"/>
      <c r="O7" s="51"/>
    </row>
    <row r="8" spans="1:15" x14ac:dyDescent="0.25">
      <c r="A8" s="48"/>
      <c r="B8" s="48"/>
      <c r="C8" s="47"/>
      <c r="D8" s="47"/>
      <c r="E8" s="49"/>
      <c r="F8" s="52"/>
      <c r="G8" s="49"/>
      <c r="H8" s="52"/>
      <c r="I8" s="47"/>
      <c r="J8" s="47"/>
      <c r="K8" s="47"/>
      <c r="L8" s="47"/>
      <c r="M8" s="47"/>
      <c r="N8" s="47"/>
      <c r="O8" s="51"/>
    </row>
    <row r="9" spans="1:15" x14ac:dyDescent="0.25">
      <c r="A9" s="48"/>
      <c r="B9" s="48"/>
      <c r="C9" s="47"/>
      <c r="D9" s="47"/>
      <c r="E9" s="49"/>
      <c r="F9" s="52"/>
      <c r="G9" s="49"/>
      <c r="H9" s="52"/>
      <c r="I9" s="47"/>
      <c r="J9" s="47"/>
      <c r="K9" s="47"/>
      <c r="L9" s="47"/>
      <c r="M9" s="47"/>
      <c r="N9" s="47"/>
      <c r="O9" s="51"/>
    </row>
    <row r="10" spans="1:15" x14ac:dyDescent="0.25">
      <c r="A10" s="48"/>
      <c r="B10" s="48"/>
      <c r="C10" s="47"/>
      <c r="D10" s="47"/>
      <c r="E10" s="49"/>
      <c r="F10" s="52"/>
      <c r="G10" s="49"/>
      <c r="H10" s="52"/>
      <c r="I10" s="47"/>
      <c r="J10" s="47"/>
      <c r="K10" s="47"/>
      <c r="L10" s="47"/>
      <c r="M10" s="47"/>
      <c r="N10" s="47"/>
      <c r="O10" s="51"/>
    </row>
    <row r="11" spans="1:15" x14ac:dyDescent="0.25">
      <c r="A11" s="48"/>
      <c r="B11" s="48"/>
      <c r="C11" s="47"/>
      <c r="D11" s="47"/>
      <c r="E11" s="49"/>
      <c r="F11" s="52"/>
      <c r="G11" s="49"/>
      <c r="H11" s="52"/>
      <c r="I11" s="47"/>
      <c r="J11" s="47"/>
      <c r="K11" s="47"/>
      <c r="L11" s="47"/>
      <c r="M11" s="47"/>
      <c r="N11" s="47"/>
      <c r="O11" s="51"/>
    </row>
    <row r="12" spans="1:15" x14ac:dyDescent="0.25">
      <c r="A12" s="48"/>
      <c r="B12" s="48"/>
      <c r="C12" s="47"/>
      <c r="D12" s="47"/>
      <c r="E12" s="49"/>
      <c r="F12" s="52"/>
      <c r="G12" s="49"/>
      <c r="H12" s="52"/>
      <c r="I12" s="47"/>
      <c r="J12" s="47"/>
      <c r="K12" s="47"/>
      <c r="L12" s="47"/>
      <c r="M12" s="47"/>
      <c r="N12" s="47"/>
      <c r="O12" s="51"/>
    </row>
    <row r="13" spans="1:15" x14ac:dyDescent="0.25">
      <c r="A13" s="48"/>
      <c r="B13" s="48"/>
      <c r="C13" s="47"/>
      <c r="D13" s="47"/>
      <c r="E13" s="49"/>
      <c r="F13" s="52"/>
      <c r="G13" s="49"/>
      <c r="H13" s="52"/>
      <c r="I13" s="47"/>
      <c r="J13" s="47"/>
      <c r="K13" s="47"/>
      <c r="L13" s="47"/>
      <c r="M13" s="47"/>
      <c r="N13" s="47"/>
      <c r="O13" s="51"/>
    </row>
    <row r="14" spans="1:15" x14ac:dyDescent="0.25">
      <c r="A14" s="48"/>
      <c r="B14" s="48"/>
      <c r="C14" s="47"/>
      <c r="D14" s="47"/>
      <c r="E14" s="49"/>
      <c r="F14" s="52"/>
      <c r="G14" s="49"/>
      <c r="H14" s="52"/>
      <c r="I14" s="47"/>
      <c r="J14" s="47"/>
      <c r="K14" s="47"/>
      <c r="L14" s="47"/>
      <c r="M14" s="47"/>
      <c r="N14" s="47"/>
      <c r="O14" s="51"/>
    </row>
    <row r="15" spans="1:15" x14ac:dyDescent="0.25">
      <c r="A15" s="48"/>
      <c r="B15" s="48"/>
      <c r="C15" s="47"/>
      <c r="D15" s="47"/>
      <c r="E15" s="49"/>
      <c r="F15" s="52"/>
      <c r="G15" s="49"/>
      <c r="H15" s="52"/>
      <c r="I15" s="47"/>
      <c r="J15" s="47"/>
      <c r="K15" s="47"/>
      <c r="L15" s="47"/>
      <c r="M15" s="47"/>
      <c r="N15" s="47"/>
      <c r="O15" s="51"/>
    </row>
    <row r="16" spans="1:15" x14ac:dyDescent="0.25">
      <c r="A16" s="48"/>
      <c r="B16" s="48"/>
      <c r="C16" s="47"/>
      <c r="D16" s="47"/>
      <c r="E16" s="49"/>
      <c r="F16" s="52"/>
      <c r="G16" s="49"/>
      <c r="H16" s="52"/>
      <c r="I16" s="47"/>
      <c r="J16" s="47"/>
      <c r="K16" s="47"/>
      <c r="L16" s="47"/>
      <c r="M16" s="47"/>
      <c r="N16" s="47"/>
      <c r="O16" s="51"/>
    </row>
    <row r="17" spans="1:15" x14ac:dyDescent="0.25">
      <c r="A17" s="48"/>
      <c r="B17" s="48"/>
      <c r="C17" s="47"/>
      <c r="D17" s="47"/>
      <c r="E17" s="49"/>
      <c r="F17" s="52"/>
      <c r="G17" s="49"/>
      <c r="H17" s="52"/>
      <c r="I17" s="47"/>
      <c r="J17" s="47"/>
      <c r="K17" s="47"/>
      <c r="L17" s="47"/>
      <c r="M17" s="47"/>
      <c r="N17" s="47"/>
      <c r="O17" s="51"/>
    </row>
    <row r="18" spans="1:15" x14ac:dyDescent="0.25">
      <c r="A18" s="48"/>
      <c r="B18" s="48"/>
      <c r="C18" s="47"/>
      <c r="D18" s="47"/>
      <c r="E18" s="49"/>
      <c r="F18" s="52"/>
      <c r="G18" s="49"/>
      <c r="H18" s="52"/>
      <c r="I18" s="47"/>
      <c r="J18" s="47"/>
      <c r="K18" s="47"/>
      <c r="L18" s="47"/>
      <c r="M18" s="47"/>
      <c r="N18" s="47"/>
      <c r="O18" s="51"/>
    </row>
    <row r="19" spans="1:15" x14ac:dyDescent="0.25">
      <c r="A19" s="48"/>
      <c r="B19" s="48"/>
      <c r="C19" s="47"/>
      <c r="D19" s="47"/>
      <c r="E19" s="49"/>
      <c r="F19" s="52"/>
      <c r="G19" s="49"/>
      <c r="H19" s="52"/>
      <c r="I19" s="47"/>
      <c r="J19" s="47"/>
      <c r="K19" s="47"/>
      <c r="L19" s="47"/>
      <c r="M19" s="47"/>
      <c r="N19" s="47"/>
      <c r="O19" s="51"/>
    </row>
    <row r="20" spans="1:15" x14ac:dyDescent="0.25">
      <c r="A20" s="48"/>
      <c r="B20" s="48"/>
      <c r="C20" s="47"/>
      <c r="D20" s="47"/>
      <c r="E20" s="49"/>
      <c r="F20" s="52"/>
      <c r="G20" s="49"/>
      <c r="H20" s="52"/>
      <c r="I20" s="47"/>
      <c r="J20" s="47"/>
      <c r="K20" s="47"/>
      <c r="L20" s="47"/>
      <c r="M20" s="47"/>
      <c r="N20" s="47"/>
      <c r="O20" s="51"/>
    </row>
    <row r="21" spans="1:15" x14ac:dyDescent="0.25">
      <c r="A21" s="48"/>
      <c r="B21" s="48"/>
      <c r="C21" s="47"/>
      <c r="D21" s="47"/>
      <c r="E21" s="49"/>
      <c r="F21" s="52"/>
      <c r="G21" s="49"/>
      <c r="H21" s="52"/>
      <c r="I21" s="47"/>
      <c r="J21" s="47"/>
      <c r="K21" s="47"/>
      <c r="L21" s="47"/>
      <c r="M21" s="47"/>
      <c r="N21" s="47"/>
      <c r="O21" s="51"/>
    </row>
    <row r="22" spans="1:15" x14ac:dyDescent="0.25">
      <c r="A22" s="48"/>
      <c r="B22" s="48"/>
      <c r="C22" s="47"/>
      <c r="D22" s="47"/>
      <c r="E22" s="49"/>
      <c r="F22" s="52"/>
      <c r="G22" s="49"/>
      <c r="H22" s="52"/>
      <c r="I22" s="47"/>
      <c r="J22" s="47"/>
      <c r="K22" s="47"/>
      <c r="L22" s="47"/>
      <c r="M22" s="47"/>
      <c r="N22" s="47"/>
      <c r="O22" s="51"/>
    </row>
    <row r="23" spans="1:15" x14ac:dyDescent="0.25">
      <c r="A23" s="48"/>
      <c r="B23" s="48"/>
      <c r="C23" s="47"/>
      <c r="D23" s="47"/>
      <c r="E23" s="49"/>
      <c r="F23" s="52"/>
      <c r="G23" s="49"/>
      <c r="H23" s="52"/>
      <c r="I23" s="47"/>
      <c r="J23" s="47"/>
      <c r="K23" s="47"/>
      <c r="L23" s="47"/>
      <c r="M23" s="47"/>
      <c r="N23" s="47"/>
      <c r="O23" s="51"/>
    </row>
    <row r="24" spans="1:15" x14ac:dyDescent="0.25">
      <c r="A24" s="48"/>
      <c r="B24" s="48"/>
      <c r="C24" s="47"/>
      <c r="D24" s="47"/>
      <c r="E24" s="49"/>
      <c r="F24" s="52"/>
      <c r="G24" s="49"/>
      <c r="H24" s="52"/>
      <c r="I24" s="47"/>
      <c r="J24" s="47"/>
      <c r="K24" s="47"/>
      <c r="L24" s="47"/>
      <c r="M24" s="47"/>
      <c r="N24" s="47"/>
      <c r="O24" s="51"/>
    </row>
    <row r="25" spans="1:15" x14ac:dyDescent="0.25">
      <c r="A25" s="48"/>
      <c r="B25" s="48"/>
      <c r="C25" s="47"/>
      <c r="D25" s="47"/>
      <c r="E25" s="49"/>
      <c r="F25" s="52"/>
      <c r="G25" s="49"/>
      <c r="H25" s="52"/>
      <c r="I25" s="47"/>
      <c r="J25" s="47"/>
      <c r="K25" s="47"/>
      <c r="L25" s="47"/>
      <c r="M25" s="47"/>
      <c r="N25" s="47"/>
      <c r="O25" s="51"/>
    </row>
    <row r="26" spans="1:15" x14ac:dyDescent="0.25">
      <c r="A26" s="48"/>
      <c r="B26" s="48"/>
      <c r="C26" s="47"/>
      <c r="D26" s="47"/>
      <c r="E26" s="49"/>
      <c r="F26" s="52"/>
      <c r="G26" s="49"/>
      <c r="H26" s="52"/>
      <c r="I26" s="47"/>
      <c r="J26" s="47"/>
      <c r="K26" s="47"/>
      <c r="L26" s="47"/>
      <c r="M26" s="47"/>
      <c r="N26" s="47"/>
      <c r="O26" s="51"/>
    </row>
    <row r="27" spans="1:15" x14ac:dyDescent="0.25">
      <c r="A27" s="48"/>
      <c r="B27" s="48"/>
      <c r="C27" s="47"/>
      <c r="D27" s="47"/>
      <c r="E27" s="49"/>
      <c r="F27" s="52"/>
      <c r="G27" s="49"/>
      <c r="H27" s="52"/>
      <c r="I27" s="47"/>
      <c r="J27" s="47"/>
      <c r="K27" s="47"/>
      <c r="L27" s="47"/>
      <c r="M27" s="47"/>
      <c r="N27" s="47"/>
      <c r="O27" s="51"/>
    </row>
    <row r="28" spans="1:15" x14ac:dyDescent="0.25">
      <c r="A28" s="48"/>
      <c r="B28" s="48"/>
      <c r="C28" s="47"/>
      <c r="D28" s="47"/>
      <c r="E28" s="49"/>
      <c r="F28" s="52"/>
      <c r="G28" s="49"/>
      <c r="H28" s="52"/>
      <c r="I28" s="47"/>
      <c r="J28" s="47"/>
      <c r="K28" s="47"/>
      <c r="L28" s="47"/>
      <c r="M28" s="47"/>
      <c r="N28" s="47"/>
      <c r="O28" s="51"/>
    </row>
    <row r="29" spans="1:15" x14ac:dyDescent="0.25">
      <c r="A29" s="48"/>
      <c r="B29" s="48"/>
      <c r="C29" s="47"/>
      <c r="D29" s="47"/>
      <c r="E29" s="49"/>
      <c r="F29" s="52"/>
      <c r="G29" s="49"/>
      <c r="H29" s="52"/>
      <c r="I29" s="47"/>
      <c r="J29" s="47"/>
      <c r="K29" s="47"/>
      <c r="L29" s="47"/>
      <c r="M29" s="47"/>
      <c r="N29" s="47"/>
      <c r="O29" s="51"/>
    </row>
    <row r="30" spans="1:15" x14ac:dyDescent="0.25">
      <c r="A30" s="48"/>
      <c r="B30" s="48"/>
      <c r="C30" s="47"/>
      <c r="D30" s="47"/>
      <c r="E30" s="49"/>
      <c r="F30" s="52"/>
      <c r="G30" s="49"/>
      <c r="H30" s="52"/>
      <c r="I30" s="47"/>
      <c r="J30" s="47"/>
      <c r="K30" s="47"/>
      <c r="L30" s="47"/>
      <c r="M30" s="47"/>
      <c r="N30" s="47"/>
      <c r="O30" s="51"/>
    </row>
    <row r="31" spans="1:15" x14ac:dyDescent="0.25">
      <c r="A31" s="48"/>
      <c r="B31" s="48"/>
      <c r="C31" s="47"/>
      <c r="D31" s="47"/>
      <c r="E31" s="49"/>
      <c r="F31" s="52"/>
      <c r="G31" s="49"/>
      <c r="H31" s="52"/>
      <c r="I31" s="47"/>
      <c r="J31" s="47"/>
      <c r="K31" s="47"/>
      <c r="L31" s="47"/>
      <c r="M31" s="47"/>
      <c r="N31" s="47"/>
      <c r="O31" s="51"/>
    </row>
    <row r="32" spans="1:15" x14ac:dyDescent="0.25">
      <c r="A32" s="48"/>
      <c r="B32" s="48"/>
      <c r="C32" s="47"/>
      <c r="D32" s="47"/>
      <c r="E32" s="49"/>
      <c r="F32" s="52"/>
      <c r="G32" s="49"/>
      <c r="H32" s="52"/>
      <c r="I32" s="47"/>
      <c r="J32" s="47"/>
      <c r="K32" s="47"/>
      <c r="L32" s="47"/>
      <c r="M32" s="47"/>
      <c r="N32" s="47"/>
      <c r="O32" s="51"/>
    </row>
    <row r="33" spans="1:15" x14ac:dyDescent="0.25">
      <c r="A33" s="48"/>
      <c r="B33" s="48"/>
      <c r="C33" s="47"/>
      <c r="D33" s="47"/>
      <c r="E33" s="49"/>
      <c r="F33" s="52"/>
      <c r="G33" s="49"/>
      <c r="H33" s="52"/>
      <c r="I33" s="47"/>
      <c r="J33" s="47"/>
      <c r="K33" s="47"/>
      <c r="L33" s="47"/>
      <c r="M33" s="47"/>
      <c r="N33" s="47"/>
      <c r="O33" s="51"/>
    </row>
    <row r="34" spans="1:15" x14ac:dyDescent="0.25">
      <c r="A34" s="48"/>
      <c r="B34" s="48"/>
      <c r="C34" s="47"/>
      <c r="D34" s="47"/>
      <c r="E34" s="49"/>
      <c r="F34" s="52"/>
      <c r="G34" s="49"/>
      <c r="H34" s="52"/>
      <c r="I34" s="47"/>
      <c r="J34" s="47"/>
      <c r="K34" s="47"/>
      <c r="L34" s="47"/>
      <c r="M34" s="47"/>
      <c r="N34" s="47"/>
      <c r="O34" s="51"/>
    </row>
    <row r="35" spans="1:15" x14ac:dyDescent="0.25">
      <c r="A35" s="48"/>
      <c r="B35" s="48"/>
      <c r="C35" s="47"/>
      <c r="D35" s="47"/>
      <c r="E35" s="49"/>
      <c r="F35" s="52"/>
      <c r="G35" s="49"/>
      <c r="H35" s="52"/>
      <c r="I35" s="47"/>
      <c r="J35" s="47"/>
      <c r="K35" s="47"/>
      <c r="L35" s="47"/>
      <c r="M35" s="47"/>
      <c r="N35" s="47"/>
      <c r="O35" s="51"/>
    </row>
    <row r="36" spans="1:15" x14ac:dyDescent="0.25">
      <c r="A36" s="48"/>
      <c r="B36" s="48"/>
      <c r="C36" s="47"/>
      <c r="D36" s="47"/>
      <c r="E36" s="49"/>
      <c r="F36" s="52"/>
      <c r="G36" s="49"/>
      <c r="H36" s="52"/>
      <c r="I36" s="47"/>
      <c r="J36" s="47"/>
      <c r="K36" s="47"/>
      <c r="L36" s="47"/>
      <c r="M36" s="47"/>
      <c r="N36" s="47"/>
      <c r="O36" s="51"/>
    </row>
    <row r="37" spans="1:15" x14ac:dyDescent="0.25">
      <c r="A37" s="48"/>
      <c r="B37" s="48"/>
      <c r="C37" s="47"/>
      <c r="D37" s="47"/>
      <c r="E37" s="49"/>
      <c r="F37" s="52"/>
      <c r="G37" s="49"/>
      <c r="H37" s="52"/>
      <c r="I37" s="47"/>
      <c r="J37" s="47"/>
      <c r="K37" s="47"/>
      <c r="L37" s="47"/>
      <c r="M37" s="47"/>
      <c r="N37" s="47"/>
      <c r="O37" s="51"/>
    </row>
    <row r="38" spans="1:15" x14ac:dyDescent="0.25">
      <c r="A38" s="48"/>
      <c r="B38" s="48"/>
      <c r="C38" s="47"/>
      <c r="D38" s="47"/>
      <c r="E38" s="49"/>
      <c r="F38" s="52"/>
      <c r="G38" s="49"/>
      <c r="H38" s="52"/>
      <c r="I38" s="47"/>
      <c r="J38" s="47"/>
      <c r="K38" s="47"/>
      <c r="L38" s="47"/>
      <c r="M38" s="47"/>
      <c r="N38" s="47"/>
      <c r="O38" s="51"/>
    </row>
    <row r="39" spans="1:15" x14ac:dyDescent="0.25">
      <c r="A39" s="48"/>
      <c r="B39" s="48"/>
      <c r="C39" s="47"/>
      <c r="D39" s="47"/>
      <c r="E39" s="49"/>
      <c r="F39" s="52"/>
      <c r="G39" s="49"/>
      <c r="H39" s="52"/>
      <c r="I39" s="47"/>
      <c r="J39" s="47"/>
      <c r="K39" s="47"/>
      <c r="L39" s="47"/>
      <c r="M39" s="47"/>
      <c r="N39" s="47"/>
      <c r="O39" s="51"/>
    </row>
    <row r="40" spans="1:15" x14ac:dyDescent="0.25">
      <c r="A40" s="48"/>
      <c r="B40" s="48"/>
      <c r="C40" s="47"/>
      <c r="D40" s="47"/>
      <c r="E40" s="49"/>
      <c r="F40" s="52"/>
      <c r="G40" s="49"/>
      <c r="H40" s="52"/>
      <c r="I40" s="47"/>
      <c r="J40" s="47"/>
      <c r="K40" s="47"/>
      <c r="L40" s="47"/>
      <c r="M40" s="47"/>
      <c r="N40" s="47"/>
      <c r="O40" s="51"/>
    </row>
    <row r="41" spans="1:15" x14ac:dyDescent="0.25">
      <c r="A41" s="48"/>
      <c r="B41" s="48"/>
      <c r="C41" s="47"/>
      <c r="D41" s="47"/>
      <c r="E41" s="49"/>
      <c r="F41" s="52"/>
      <c r="G41" s="49"/>
      <c r="H41" s="52"/>
      <c r="I41" s="47"/>
      <c r="J41" s="47"/>
      <c r="K41" s="47"/>
      <c r="L41" s="47"/>
      <c r="M41" s="47"/>
      <c r="N41" s="47"/>
      <c r="O41" s="51"/>
    </row>
    <row r="42" spans="1:15" x14ac:dyDescent="0.25">
      <c r="A42" s="48"/>
      <c r="B42" s="48"/>
      <c r="C42" s="47"/>
      <c r="D42" s="47"/>
      <c r="E42" s="49"/>
      <c r="F42" s="52"/>
      <c r="G42" s="49"/>
      <c r="H42" s="52"/>
      <c r="I42" s="47"/>
      <c r="J42" s="47"/>
      <c r="K42" s="47"/>
      <c r="L42" s="47"/>
      <c r="M42" s="47"/>
      <c r="N42" s="47"/>
      <c r="O42" s="51"/>
    </row>
    <row r="43" spans="1:15" x14ac:dyDescent="0.25">
      <c r="A43" s="48"/>
      <c r="B43" s="48"/>
      <c r="C43" s="47"/>
      <c r="D43" s="47"/>
      <c r="E43" s="49"/>
      <c r="F43" s="52"/>
      <c r="G43" s="49"/>
      <c r="H43" s="52"/>
      <c r="I43" s="47"/>
      <c r="J43" s="47"/>
      <c r="K43" s="47"/>
      <c r="L43" s="47"/>
      <c r="M43" s="47"/>
      <c r="N43" s="47"/>
      <c r="O43" s="51"/>
    </row>
    <row r="44" spans="1:15" x14ac:dyDescent="0.25">
      <c r="A44" s="48"/>
      <c r="B44" s="48"/>
      <c r="C44" s="47"/>
      <c r="D44" s="47"/>
      <c r="E44" s="49"/>
      <c r="F44" s="52"/>
      <c r="G44" s="49"/>
      <c r="H44" s="52"/>
      <c r="I44" s="47"/>
      <c r="J44" s="47"/>
      <c r="K44" s="47"/>
      <c r="L44" s="47"/>
      <c r="M44" s="47"/>
      <c r="N44" s="47"/>
      <c r="O44" s="51"/>
    </row>
    <row r="45" spans="1:15" x14ac:dyDescent="0.25">
      <c r="A45" s="48"/>
      <c r="B45" s="48"/>
      <c r="C45" s="47"/>
      <c r="D45" s="47"/>
      <c r="E45" s="49"/>
      <c r="F45" s="52"/>
      <c r="G45" s="49"/>
      <c r="H45" s="52"/>
      <c r="I45" s="47"/>
      <c r="J45" s="47"/>
      <c r="K45" s="47"/>
      <c r="L45" s="47"/>
      <c r="M45" s="47"/>
      <c r="N45" s="47"/>
      <c r="O45" s="51"/>
    </row>
    <row r="46" spans="1:15" x14ac:dyDescent="0.25">
      <c r="A46" s="48"/>
      <c r="B46" s="48"/>
      <c r="C46" s="47"/>
      <c r="D46" s="47"/>
      <c r="E46" s="49"/>
      <c r="F46" s="52"/>
      <c r="G46" s="49"/>
      <c r="H46" s="52"/>
      <c r="I46" s="47"/>
      <c r="J46" s="47"/>
      <c r="K46" s="47"/>
      <c r="L46" s="47"/>
      <c r="M46" s="47"/>
      <c r="N46" s="47"/>
      <c r="O46" s="51"/>
    </row>
    <row r="47" spans="1:15" x14ac:dyDescent="0.25">
      <c r="A47" s="48"/>
      <c r="B47" s="48"/>
      <c r="C47" s="47"/>
      <c r="D47" s="47"/>
      <c r="E47" s="49"/>
      <c r="F47" s="52"/>
      <c r="G47" s="49"/>
      <c r="H47" s="52"/>
      <c r="I47" s="47"/>
      <c r="J47" s="47"/>
      <c r="K47" s="47"/>
      <c r="L47" s="47"/>
      <c r="M47" s="47"/>
      <c r="N47" s="47"/>
      <c r="O47" s="51"/>
    </row>
    <row r="48" spans="1:15" x14ac:dyDescent="0.25">
      <c r="A48" s="48"/>
      <c r="B48" s="48"/>
      <c r="C48" s="47"/>
      <c r="D48" s="47"/>
      <c r="E48" s="49"/>
      <c r="F48" s="52"/>
      <c r="G48" s="49"/>
      <c r="H48" s="52"/>
      <c r="I48" s="47"/>
      <c r="J48" s="47"/>
      <c r="K48" s="47"/>
      <c r="L48" s="47"/>
      <c r="M48" s="47"/>
      <c r="N48" s="47"/>
      <c r="O48" s="51"/>
    </row>
    <row r="49" spans="1:15" x14ac:dyDescent="0.25">
      <c r="A49" s="48"/>
      <c r="B49" s="48"/>
      <c r="C49" s="47"/>
      <c r="D49" s="47"/>
      <c r="E49" s="49"/>
      <c r="F49" s="52"/>
      <c r="G49" s="49"/>
      <c r="H49" s="52"/>
      <c r="I49" s="47"/>
      <c r="J49" s="47"/>
      <c r="K49" s="47"/>
      <c r="L49" s="47"/>
      <c r="M49" s="47"/>
      <c r="N49" s="47"/>
      <c r="O49" s="51"/>
    </row>
    <row r="50" spans="1:15" x14ac:dyDescent="0.25">
      <c r="A50" s="48"/>
      <c r="B50" s="48"/>
      <c r="C50" s="47"/>
      <c r="D50" s="47"/>
      <c r="E50" s="49"/>
      <c r="F50" s="52"/>
      <c r="G50" s="49"/>
      <c r="H50" s="52"/>
      <c r="I50" s="47"/>
      <c r="J50" s="47"/>
      <c r="K50" s="47"/>
      <c r="L50" s="47"/>
      <c r="M50" s="47"/>
      <c r="N50" s="47"/>
      <c r="O50" s="51"/>
    </row>
    <row r="51" spans="1:15" x14ac:dyDescent="0.25">
      <c r="A51" s="48"/>
      <c r="B51" s="48"/>
      <c r="C51" s="47"/>
      <c r="D51" s="47"/>
      <c r="E51" s="49"/>
      <c r="F51" s="52"/>
      <c r="G51" s="49"/>
      <c r="H51" s="52"/>
      <c r="I51" s="47"/>
      <c r="J51" s="47"/>
      <c r="K51" s="47"/>
      <c r="L51" s="47"/>
      <c r="M51" s="47"/>
      <c r="N51" s="47"/>
      <c r="O51" s="51"/>
    </row>
    <row r="52" spans="1:15" x14ac:dyDescent="0.25">
      <c r="A52" s="48"/>
      <c r="B52" s="48"/>
      <c r="C52" s="47"/>
      <c r="D52" s="47"/>
      <c r="E52" s="49"/>
      <c r="F52" s="52"/>
      <c r="G52" s="49"/>
      <c r="H52" s="52"/>
      <c r="I52" s="47"/>
      <c r="J52" s="47"/>
      <c r="K52" s="47"/>
      <c r="L52" s="47"/>
      <c r="M52" s="47"/>
      <c r="N52" s="47"/>
      <c r="O52" s="51"/>
    </row>
    <row r="53" spans="1:15" x14ac:dyDescent="0.25">
      <c r="A53" s="48"/>
      <c r="B53" s="48"/>
      <c r="C53" s="47"/>
      <c r="D53" s="47"/>
      <c r="E53" s="49"/>
      <c r="F53" s="52"/>
      <c r="G53" s="49"/>
      <c r="H53" s="52"/>
      <c r="I53" s="47"/>
      <c r="J53" s="47"/>
      <c r="K53" s="47"/>
      <c r="L53" s="47"/>
      <c r="M53" s="47"/>
      <c r="N53" s="47"/>
      <c r="O53" s="51"/>
    </row>
    <row r="54" spans="1:15" x14ac:dyDescent="0.25">
      <c r="A54" s="48"/>
      <c r="B54" s="48"/>
      <c r="C54" s="47"/>
      <c r="D54" s="47"/>
      <c r="E54" s="49"/>
      <c r="F54" s="52"/>
      <c r="G54" s="49"/>
      <c r="H54" s="52"/>
      <c r="I54" s="47"/>
      <c r="J54" s="47"/>
      <c r="K54" s="47"/>
      <c r="L54" s="47"/>
      <c r="M54" s="47"/>
      <c r="N54" s="47"/>
      <c r="O54" s="51"/>
    </row>
    <row r="55" spans="1:15" x14ac:dyDescent="0.25">
      <c r="A55" s="48"/>
      <c r="B55" s="48"/>
      <c r="C55" s="47"/>
      <c r="D55" s="47"/>
      <c r="E55" s="49"/>
      <c r="F55" s="52"/>
      <c r="G55" s="49"/>
      <c r="H55" s="52"/>
      <c r="I55" s="47"/>
      <c r="J55" s="47"/>
      <c r="K55" s="47"/>
      <c r="L55" s="47"/>
      <c r="M55" s="47"/>
      <c r="N55" s="47"/>
      <c r="O55" s="51"/>
    </row>
    <row r="56" spans="1:15" x14ac:dyDescent="0.25">
      <c r="A56" s="48"/>
      <c r="B56" s="48"/>
      <c r="C56" s="47"/>
      <c r="D56" s="47"/>
      <c r="E56" s="49"/>
      <c r="F56" s="52"/>
      <c r="G56" s="49"/>
      <c r="H56" s="52"/>
      <c r="I56" s="47"/>
      <c r="J56" s="47"/>
      <c r="K56" s="47"/>
      <c r="L56" s="47"/>
      <c r="M56" s="47"/>
      <c r="N56" s="47"/>
      <c r="O56" s="51"/>
    </row>
    <row r="57" spans="1:15" x14ac:dyDescent="0.25">
      <c r="A57" s="48"/>
      <c r="B57" s="48"/>
      <c r="C57" s="47"/>
      <c r="D57" s="47"/>
      <c r="E57" s="49"/>
      <c r="F57" s="52"/>
      <c r="G57" s="49"/>
      <c r="H57" s="52"/>
      <c r="I57" s="47"/>
      <c r="J57" s="47"/>
      <c r="K57" s="47"/>
      <c r="L57" s="47"/>
      <c r="M57" s="47"/>
      <c r="N57" s="47"/>
      <c r="O57" s="51"/>
    </row>
    <row r="58" spans="1:15" x14ac:dyDescent="0.25">
      <c r="A58" s="48"/>
      <c r="B58" s="48"/>
      <c r="C58" s="47"/>
      <c r="D58" s="47"/>
      <c r="E58" s="49"/>
      <c r="F58" s="52"/>
      <c r="G58" s="49"/>
      <c r="H58" s="52"/>
      <c r="I58" s="47"/>
      <c r="J58" s="47"/>
      <c r="K58" s="47"/>
      <c r="L58" s="47"/>
      <c r="M58" s="47"/>
      <c r="N58" s="47"/>
      <c r="O58" s="51"/>
    </row>
    <row r="59" spans="1:15" x14ac:dyDescent="0.25">
      <c r="A59" s="48"/>
      <c r="B59" s="48"/>
      <c r="C59" s="47"/>
      <c r="D59" s="47"/>
      <c r="E59" s="49"/>
      <c r="F59" s="52"/>
      <c r="G59" s="49"/>
      <c r="H59" s="52"/>
      <c r="I59" s="47"/>
      <c r="J59" s="47"/>
      <c r="K59" s="47"/>
      <c r="L59" s="47"/>
      <c r="M59" s="47"/>
      <c r="N59" s="47"/>
      <c r="O59" s="51"/>
    </row>
    <row r="60" spans="1:15" x14ac:dyDescent="0.25">
      <c r="A60" s="48"/>
      <c r="B60" s="48"/>
      <c r="C60" s="47"/>
      <c r="D60" s="47"/>
      <c r="E60" s="49"/>
      <c r="F60" s="52"/>
      <c r="G60" s="49"/>
      <c r="H60" s="52"/>
      <c r="I60" s="47"/>
      <c r="J60" s="47"/>
      <c r="K60" s="47"/>
      <c r="L60" s="47"/>
      <c r="M60" s="47"/>
      <c r="N60" s="47"/>
      <c r="O60" s="51"/>
    </row>
    <row r="61" spans="1:15" x14ac:dyDescent="0.25">
      <c r="A61" s="48"/>
      <c r="B61" s="48"/>
      <c r="C61" s="47"/>
      <c r="D61" s="47"/>
      <c r="E61" s="49"/>
      <c r="F61" s="52"/>
      <c r="G61" s="49"/>
      <c r="H61" s="52"/>
      <c r="I61" s="47"/>
      <c r="J61" s="47"/>
      <c r="K61" s="47"/>
      <c r="L61" s="47"/>
      <c r="M61" s="47"/>
      <c r="N61" s="47"/>
      <c r="O61" s="51"/>
    </row>
    <row r="62" spans="1:15" x14ac:dyDescent="0.25">
      <c r="A62" s="48"/>
      <c r="B62" s="48"/>
      <c r="C62" s="47"/>
      <c r="D62" s="47"/>
      <c r="E62" s="49"/>
      <c r="F62" s="52"/>
      <c r="G62" s="49"/>
      <c r="H62" s="52"/>
      <c r="I62" s="47"/>
      <c r="J62" s="47"/>
      <c r="K62" s="47"/>
      <c r="L62" s="47"/>
      <c r="M62" s="47"/>
      <c r="N62" s="47"/>
      <c r="O62" s="51"/>
    </row>
    <row r="63" spans="1:15" x14ac:dyDescent="0.25">
      <c r="A63" s="48"/>
      <c r="B63" s="48"/>
      <c r="C63" s="47"/>
      <c r="D63" s="47"/>
      <c r="E63" s="49"/>
      <c r="F63" s="52"/>
      <c r="G63" s="49"/>
      <c r="H63" s="52"/>
      <c r="I63" s="47"/>
      <c r="J63" s="47"/>
      <c r="K63" s="47"/>
      <c r="L63" s="47"/>
      <c r="M63" s="47"/>
      <c r="N63" s="47"/>
      <c r="O63" s="51"/>
    </row>
    <row r="64" spans="1:15" x14ac:dyDescent="0.25">
      <c r="A64" s="48"/>
      <c r="B64" s="48"/>
      <c r="C64" s="47"/>
      <c r="D64" s="47"/>
      <c r="E64" s="49"/>
      <c r="F64" s="52"/>
      <c r="G64" s="49"/>
      <c r="H64" s="52"/>
      <c r="I64" s="47"/>
      <c r="J64" s="47"/>
      <c r="K64" s="47"/>
      <c r="L64" s="47"/>
      <c r="M64" s="47"/>
      <c r="N64" s="47"/>
      <c r="O64" s="51"/>
    </row>
    <row r="65" spans="1:15" x14ac:dyDescent="0.25">
      <c r="A65" s="48"/>
      <c r="B65" s="48"/>
      <c r="C65" s="47"/>
      <c r="D65" s="47"/>
      <c r="E65" s="49"/>
      <c r="F65" s="52"/>
      <c r="G65" s="49"/>
      <c r="H65" s="52"/>
      <c r="I65" s="47"/>
      <c r="J65" s="47"/>
      <c r="K65" s="47"/>
      <c r="L65" s="47"/>
      <c r="M65" s="47"/>
      <c r="N65" s="47"/>
      <c r="O65" s="51"/>
    </row>
    <row r="66" spans="1:15" x14ac:dyDescent="0.25">
      <c r="A66" s="48"/>
      <c r="B66" s="48"/>
      <c r="C66" s="47"/>
      <c r="D66" s="47"/>
      <c r="E66" s="49"/>
      <c r="F66" s="52"/>
      <c r="G66" s="49"/>
      <c r="H66" s="52"/>
      <c r="I66" s="47"/>
      <c r="J66" s="47"/>
      <c r="K66" s="47"/>
      <c r="L66" s="47"/>
      <c r="M66" s="47"/>
      <c r="N66" s="47"/>
      <c r="O66" s="51"/>
    </row>
    <row r="67" spans="1:15" x14ac:dyDescent="0.25">
      <c r="A67" s="48"/>
      <c r="B67" s="48"/>
      <c r="C67" s="47"/>
      <c r="D67" s="47"/>
      <c r="E67" s="49"/>
      <c r="F67" s="52"/>
      <c r="G67" s="49"/>
      <c r="H67" s="52"/>
      <c r="I67" s="47"/>
      <c r="J67" s="47"/>
      <c r="K67" s="47"/>
      <c r="L67" s="47"/>
      <c r="M67" s="47"/>
      <c r="N67" s="47"/>
      <c r="O67" s="51"/>
    </row>
    <row r="68" spans="1:15" x14ac:dyDescent="0.25">
      <c r="A68" s="48"/>
      <c r="B68" s="48"/>
      <c r="C68" s="47"/>
      <c r="D68" s="47"/>
      <c r="E68" s="49"/>
      <c r="F68" s="52"/>
      <c r="G68" s="49"/>
      <c r="H68" s="52"/>
      <c r="I68" s="47"/>
      <c r="J68" s="47"/>
      <c r="K68" s="47"/>
      <c r="L68" s="47"/>
      <c r="M68" s="47"/>
      <c r="N68" s="47"/>
      <c r="O68" s="51"/>
    </row>
    <row r="69" spans="1:15" x14ac:dyDescent="0.25">
      <c r="A69" s="48"/>
      <c r="B69" s="48"/>
      <c r="C69" s="47"/>
      <c r="D69" s="47"/>
      <c r="E69" s="49"/>
      <c r="F69" s="52"/>
      <c r="G69" s="49"/>
      <c r="H69" s="52"/>
      <c r="I69" s="47"/>
      <c r="J69" s="47"/>
      <c r="K69" s="47"/>
      <c r="L69" s="47"/>
      <c r="M69" s="47"/>
      <c r="N69" s="47"/>
      <c r="O69" s="51"/>
    </row>
    <row r="70" spans="1:15" x14ac:dyDescent="0.25">
      <c r="A70" s="48"/>
      <c r="B70" s="48"/>
      <c r="C70" s="47"/>
      <c r="D70" s="47"/>
      <c r="E70" s="49"/>
      <c r="F70" s="52"/>
      <c r="G70" s="49"/>
      <c r="H70" s="52"/>
      <c r="I70" s="47"/>
      <c r="J70" s="47"/>
      <c r="K70" s="47"/>
      <c r="L70" s="47"/>
      <c r="M70" s="47"/>
      <c r="N70" s="47"/>
      <c r="O70" s="51"/>
    </row>
    <row r="71" spans="1:15" x14ac:dyDescent="0.25">
      <c r="A71" s="48"/>
      <c r="B71" s="48"/>
      <c r="C71" s="47"/>
      <c r="D71" s="47"/>
      <c r="E71" s="49"/>
      <c r="F71" s="52"/>
      <c r="G71" s="49"/>
      <c r="H71" s="52"/>
      <c r="I71" s="47"/>
      <c r="J71" s="47"/>
      <c r="K71" s="47"/>
      <c r="L71" s="47"/>
      <c r="M71" s="47"/>
      <c r="N71" s="47"/>
      <c r="O71" s="51"/>
    </row>
    <row r="72" spans="1:15" x14ac:dyDescent="0.25">
      <c r="A72" s="48"/>
      <c r="B72" s="48"/>
      <c r="C72" s="47"/>
      <c r="D72" s="47"/>
      <c r="E72" s="49"/>
      <c r="F72" s="52"/>
      <c r="G72" s="49"/>
      <c r="H72" s="52"/>
      <c r="I72" s="47"/>
      <c r="J72" s="47"/>
      <c r="K72" s="47"/>
      <c r="L72" s="47"/>
      <c r="M72" s="47"/>
      <c r="N72" s="47"/>
      <c r="O72" s="51"/>
    </row>
    <row r="73" spans="1:15" x14ac:dyDescent="0.25">
      <c r="A73" s="48"/>
      <c r="B73" s="48"/>
      <c r="C73" s="47"/>
      <c r="D73" s="47"/>
      <c r="E73" s="49"/>
      <c r="F73" s="52"/>
      <c r="G73" s="49"/>
      <c r="H73" s="52"/>
      <c r="I73" s="47"/>
      <c r="J73" s="47"/>
      <c r="K73" s="47"/>
      <c r="L73" s="47"/>
      <c r="M73" s="47"/>
      <c r="N73" s="47"/>
      <c r="O73" s="51"/>
    </row>
    <row r="74" spans="1:15" x14ac:dyDescent="0.25">
      <c r="A74" s="48"/>
      <c r="B74" s="48"/>
      <c r="C74" s="47"/>
      <c r="D74" s="47"/>
      <c r="E74" s="49"/>
      <c r="F74" s="52"/>
      <c r="G74" s="49"/>
      <c r="H74" s="52"/>
      <c r="I74" s="47"/>
      <c r="J74" s="47"/>
      <c r="K74" s="47"/>
      <c r="L74" s="47"/>
      <c r="M74" s="47"/>
      <c r="N74" s="47"/>
      <c r="O74" s="51"/>
    </row>
    <row r="75" spans="1:15" x14ac:dyDescent="0.25">
      <c r="A75" s="48"/>
      <c r="B75" s="48"/>
      <c r="C75" s="47"/>
      <c r="D75" s="47"/>
      <c r="E75" s="49"/>
      <c r="F75" s="52"/>
      <c r="G75" s="49"/>
      <c r="H75" s="52"/>
      <c r="I75" s="47"/>
      <c r="J75" s="47"/>
      <c r="K75" s="47"/>
      <c r="L75" s="47"/>
      <c r="M75" s="47"/>
      <c r="N75" s="47"/>
      <c r="O75" s="51"/>
    </row>
    <row r="76" spans="1:15" x14ac:dyDescent="0.25">
      <c r="A76" s="48"/>
      <c r="B76" s="48"/>
      <c r="C76" s="47"/>
      <c r="D76" s="47"/>
      <c r="E76" s="49"/>
      <c r="F76" s="52"/>
      <c r="G76" s="49"/>
      <c r="H76" s="52"/>
      <c r="I76" s="47"/>
      <c r="J76" s="47"/>
      <c r="K76" s="47"/>
      <c r="L76" s="47"/>
      <c r="M76" s="47"/>
      <c r="N76" s="47"/>
      <c r="O76" s="51"/>
    </row>
    <row r="77" spans="1:15" x14ac:dyDescent="0.25">
      <c r="A77" s="48"/>
      <c r="B77" s="48"/>
      <c r="C77" s="47"/>
      <c r="D77" s="47"/>
      <c r="E77" s="49"/>
      <c r="F77" s="52"/>
      <c r="G77" s="49"/>
      <c r="H77" s="52"/>
      <c r="I77" s="47"/>
      <c r="J77" s="47"/>
      <c r="K77" s="47"/>
      <c r="L77" s="47"/>
      <c r="M77" s="47"/>
      <c r="N77" s="47"/>
      <c r="O77" s="51"/>
    </row>
    <row r="78" spans="1:15" x14ac:dyDescent="0.25">
      <c r="A78" s="48"/>
      <c r="B78" s="48"/>
      <c r="C78" s="47"/>
      <c r="D78" s="47"/>
      <c r="E78" s="49"/>
      <c r="F78" s="52"/>
      <c r="G78" s="49"/>
      <c r="H78" s="52"/>
      <c r="I78" s="47"/>
      <c r="J78" s="47"/>
      <c r="K78" s="47"/>
      <c r="L78" s="47"/>
      <c r="M78" s="47"/>
      <c r="N78" s="47"/>
      <c r="O78" s="51"/>
    </row>
    <row r="79" spans="1:15" x14ac:dyDescent="0.25">
      <c r="A79" s="48"/>
      <c r="B79" s="48"/>
      <c r="C79" s="47"/>
      <c r="D79" s="47"/>
      <c r="E79" s="49"/>
      <c r="F79" s="52"/>
      <c r="G79" s="49"/>
      <c r="H79" s="52"/>
      <c r="I79" s="47"/>
      <c r="J79" s="47"/>
      <c r="K79" s="47"/>
      <c r="L79" s="47"/>
      <c r="M79" s="47"/>
      <c r="N79" s="47"/>
      <c r="O79" s="51"/>
    </row>
    <row r="80" spans="1:15" x14ac:dyDescent="0.25">
      <c r="A80" s="48"/>
      <c r="B80" s="48"/>
      <c r="C80" s="47"/>
      <c r="D80" s="47"/>
      <c r="E80" s="49"/>
      <c r="F80" s="52"/>
      <c r="G80" s="49"/>
      <c r="H80" s="52"/>
      <c r="I80" s="47"/>
      <c r="J80" s="47"/>
      <c r="K80" s="47"/>
      <c r="L80" s="47"/>
      <c r="M80" s="47"/>
      <c r="N80" s="47"/>
      <c r="O80" s="51"/>
    </row>
    <row r="81" spans="1:15" x14ac:dyDescent="0.25">
      <c r="A81" s="48"/>
      <c r="B81" s="48"/>
      <c r="C81" s="47"/>
      <c r="D81" s="47"/>
      <c r="E81" s="49"/>
      <c r="F81" s="52"/>
      <c r="G81" s="49"/>
      <c r="H81" s="52"/>
      <c r="I81" s="47"/>
      <c r="J81" s="47"/>
      <c r="K81" s="47"/>
      <c r="L81" s="47"/>
      <c r="M81" s="47"/>
      <c r="N81" s="47"/>
      <c r="O81" s="51"/>
    </row>
    <row r="82" spans="1:15" x14ac:dyDescent="0.25">
      <c r="A82" s="48"/>
      <c r="B82" s="48"/>
      <c r="C82" s="47"/>
      <c r="D82" s="47"/>
      <c r="E82" s="49"/>
      <c r="F82" s="52"/>
      <c r="G82" s="49"/>
      <c r="H82" s="52"/>
      <c r="I82" s="47"/>
      <c r="J82" s="47"/>
      <c r="K82" s="47"/>
      <c r="L82" s="47"/>
      <c r="M82" s="47"/>
      <c r="N82" s="47"/>
      <c r="O82" s="51"/>
    </row>
    <row r="83" spans="1:15" x14ac:dyDescent="0.25">
      <c r="A83" s="48"/>
      <c r="B83" s="48"/>
      <c r="C83" s="47"/>
      <c r="D83" s="47"/>
      <c r="E83" s="49"/>
      <c r="F83" s="52"/>
      <c r="G83" s="49"/>
      <c r="H83" s="52"/>
      <c r="I83" s="47"/>
      <c r="J83" s="47"/>
      <c r="K83" s="47"/>
      <c r="L83" s="47"/>
      <c r="M83" s="47"/>
      <c r="N83" s="47"/>
      <c r="O83" s="51"/>
    </row>
    <row r="84" spans="1:15" x14ac:dyDescent="0.25">
      <c r="A84" s="48"/>
      <c r="B84" s="48"/>
      <c r="C84" s="47"/>
      <c r="D84" s="47"/>
      <c r="E84" s="49"/>
      <c r="F84" s="52"/>
      <c r="G84" s="49"/>
      <c r="H84" s="52"/>
      <c r="I84" s="47"/>
      <c r="J84" s="47"/>
      <c r="K84" s="47"/>
      <c r="L84" s="47"/>
      <c r="M84" s="47"/>
      <c r="N84" s="47"/>
      <c r="O84" s="51"/>
    </row>
    <row r="85" spans="1:15" x14ac:dyDescent="0.25">
      <c r="A85" s="48"/>
      <c r="B85" s="48"/>
      <c r="C85" s="47"/>
      <c r="D85" s="47"/>
      <c r="E85" s="49"/>
      <c r="F85" s="52"/>
      <c r="G85" s="49"/>
      <c r="H85" s="52"/>
      <c r="I85" s="47"/>
      <c r="J85" s="47"/>
      <c r="K85" s="47"/>
      <c r="L85" s="47"/>
      <c r="M85" s="47"/>
      <c r="N85" s="47"/>
      <c r="O85" s="51"/>
    </row>
    <row r="86" spans="1:15" x14ac:dyDescent="0.25">
      <c r="A86" s="48"/>
      <c r="B86" s="48"/>
      <c r="C86" s="47"/>
      <c r="D86" s="47"/>
      <c r="E86" s="49"/>
      <c r="F86" s="52"/>
      <c r="G86" s="49"/>
      <c r="H86" s="52"/>
      <c r="I86" s="47"/>
      <c r="J86" s="47"/>
      <c r="K86" s="47"/>
      <c r="L86" s="47"/>
      <c r="M86" s="47"/>
      <c r="N86" s="47"/>
      <c r="O86" s="51"/>
    </row>
    <row r="87" spans="1:15" x14ac:dyDescent="0.25">
      <c r="A87" s="48"/>
      <c r="B87" s="48"/>
      <c r="C87" s="47"/>
      <c r="D87" s="47"/>
      <c r="E87" s="49"/>
      <c r="F87" s="52"/>
      <c r="G87" s="49"/>
      <c r="H87" s="52"/>
      <c r="I87" s="47"/>
      <c r="J87" s="47"/>
      <c r="K87" s="47"/>
      <c r="L87" s="47"/>
      <c r="M87" s="47"/>
      <c r="N87" s="47"/>
      <c r="O87" s="51"/>
    </row>
    <row r="88" spans="1:15" x14ac:dyDescent="0.25">
      <c r="A88" s="48"/>
      <c r="B88" s="48"/>
      <c r="C88" s="47"/>
      <c r="D88" s="47"/>
      <c r="E88" s="49"/>
      <c r="F88" s="52"/>
      <c r="G88" s="49"/>
      <c r="H88" s="52"/>
      <c r="I88" s="47"/>
      <c r="J88" s="47"/>
      <c r="K88" s="47"/>
      <c r="L88" s="47"/>
      <c r="M88" s="47"/>
      <c r="N88" s="47"/>
      <c r="O88" s="51"/>
    </row>
    <row r="89" spans="1:15" x14ac:dyDescent="0.25">
      <c r="A89" s="48"/>
      <c r="B89" s="48"/>
      <c r="C89" s="47"/>
      <c r="D89" s="47"/>
      <c r="E89" s="49"/>
      <c r="F89" s="52"/>
      <c r="G89" s="49"/>
      <c r="H89" s="52"/>
      <c r="I89" s="47"/>
      <c r="J89" s="47"/>
      <c r="K89" s="47"/>
      <c r="L89" s="47"/>
      <c r="M89" s="47"/>
      <c r="N89" s="47"/>
      <c r="O89" s="51"/>
    </row>
    <row r="90" spans="1:15" x14ac:dyDescent="0.25">
      <c r="A90" s="48"/>
      <c r="B90" s="48"/>
      <c r="C90" s="47"/>
      <c r="D90" s="47"/>
      <c r="E90" s="49"/>
      <c r="F90" s="52"/>
      <c r="G90" s="49"/>
      <c r="H90" s="52"/>
      <c r="I90" s="47"/>
      <c r="J90" s="47"/>
      <c r="K90" s="47"/>
      <c r="L90" s="47"/>
      <c r="M90" s="47"/>
      <c r="N90" s="47"/>
      <c r="O90" s="51"/>
    </row>
    <row r="91" spans="1:15" x14ac:dyDescent="0.25">
      <c r="A91" s="48"/>
      <c r="B91" s="48"/>
      <c r="C91" s="47"/>
      <c r="D91" s="47"/>
      <c r="E91" s="49"/>
      <c r="F91" s="52"/>
      <c r="G91" s="49"/>
      <c r="H91" s="52"/>
      <c r="I91" s="47"/>
      <c r="J91" s="47"/>
      <c r="K91" s="47"/>
      <c r="L91" s="47"/>
      <c r="M91" s="47"/>
      <c r="N91" s="47"/>
      <c r="O91" s="51"/>
    </row>
    <row r="92" spans="1:15" x14ac:dyDescent="0.25">
      <c r="A92" s="48"/>
      <c r="B92" s="48"/>
      <c r="C92" s="47"/>
      <c r="D92" s="47"/>
      <c r="E92" s="49"/>
      <c r="F92" s="52"/>
      <c r="G92" s="49"/>
      <c r="H92" s="52"/>
      <c r="I92" s="47"/>
      <c r="J92" s="47"/>
      <c r="K92" s="47"/>
      <c r="L92" s="47"/>
      <c r="M92" s="47"/>
      <c r="N92" s="47"/>
      <c r="O92" s="51"/>
    </row>
    <row r="93" spans="1:15" x14ac:dyDescent="0.25">
      <c r="A93" s="48"/>
      <c r="B93" s="48"/>
      <c r="C93" s="47"/>
      <c r="D93" s="47"/>
      <c r="E93" s="49"/>
      <c r="F93" s="52"/>
      <c r="G93" s="49"/>
      <c r="H93" s="52"/>
      <c r="I93" s="47"/>
      <c r="J93" s="47"/>
      <c r="K93" s="47"/>
      <c r="L93" s="47"/>
      <c r="M93" s="47"/>
      <c r="N93" s="47"/>
      <c r="O93" s="51"/>
    </row>
    <row r="94" spans="1:15" x14ac:dyDescent="0.25">
      <c r="A94" s="48"/>
      <c r="B94" s="48"/>
      <c r="C94" s="47"/>
      <c r="D94" s="47"/>
      <c r="E94" s="49"/>
      <c r="F94" s="52"/>
      <c r="G94" s="49"/>
      <c r="H94" s="52"/>
      <c r="I94" s="47"/>
      <c r="J94" s="47"/>
      <c r="K94" s="47"/>
      <c r="L94" s="47"/>
      <c r="M94" s="47"/>
      <c r="N94" s="47"/>
      <c r="O94" s="51"/>
    </row>
    <row r="95" spans="1:15" x14ac:dyDescent="0.25">
      <c r="A95" s="48"/>
      <c r="B95" s="48"/>
      <c r="C95" s="47"/>
      <c r="D95" s="47"/>
      <c r="E95" s="49"/>
      <c r="F95" s="52"/>
      <c r="G95" s="49"/>
      <c r="H95" s="52"/>
      <c r="I95" s="47"/>
      <c r="J95" s="47"/>
      <c r="K95" s="47"/>
      <c r="L95" s="47"/>
      <c r="M95" s="47"/>
      <c r="N95" s="47"/>
      <c r="O95" s="51"/>
    </row>
    <row r="96" spans="1:15" x14ac:dyDescent="0.25">
      <c r="A96" s="48"/>
      <c r="B96" s="48"/>
      <c r="C96" s="47"/>
      <c r="D96" s="47"/>
      <c r="E96" s="49"/>
      <c r="F96" s="52"/>
      <c r="G96" s="49"/>
      <c r="H96" s="52"/>
      <c r="I96" s="47"/>
      <c r="J96" s="47"/>
      <c r="K96" s="47"/>
      <c r="L96" s="47"/>
      <c r="M96" s="47"/>
      <c r="N96" s="47"/>
      <c r="O96" s="51"/>
    </row>
    <row r="97" spans="1:15" x14ac:dyDescent="0.25">
      <c r="A97" s="48"/>
      <c r="B97" s="48"/>
      <c r="C97" s="47"/>
      <c r="D97" s="47"/>
      <c r="E97" s="49"/>
      <c r="F97" s="52"/>
      <c r="G97" s="49"/>
      <c r="H97" s="52"/>
      <c r="I97" s="47"/>
      <c r="J97" s="47"/>
      <c r="K97" s="47"/>
      <c r="L97" s="47"/>
      <c r="M97" s="47"/>
      <c r="N97" s="47"/>
      <c r="O97" s="51"/>
    </row>
    <row r="98" spans="1:15" x14ac:dyDescent="0.25">
      <c r="A98" s="48"/>
      <c r="B98" s="48"/>
      <c r="C98" s="47"/>
      <c r="D98" s="47"/>
      <c r="E98" s="49"/>
      <c r="F98" s="52"/>
      <c r="G98" s="49"/>
      <c r="H98" s="52"/>
      <c r="I98" s="47"/>
      <c r="J98" s="47"/>
      <c r="K98" s="47"/>
      <c r="L98" s="47"/>
      <c r="M98" s="47"/>
      <c r="N98" s="47"/>
      <c r="O98" s="51"/>
    </row>
    <row r="99" spans="1:15" x14ac:dyDescent="0.25">
      <c r="A99" s="48"/>
      <c r="B99" s="48"/>
      <c r="C99" s="47"/>
      <c r="D99" s="47"/>
      <c r="E99" s="49"/>
      <c r="F99" s="52"/>
      <c r="G99" s="49"/>
      <c r="H99" s="52"/>
      <c r="I99" s="47"/>
      <c r="J99" s="47"/>
      <c r="K99" s="47"/>
      <c r="L99" s="47"/>
      <c r="M99" s="47"/>
      <c r="N99" s="47"/>
      <c r="O99" s="51"/>
    </row>
    <row r="100" spans="1:15" x14ac:dyDescent="0.25">
      <c r="A100" s="48"/>
      <c r="B100" s="48"/>
      <c r="C100" s="47"/>
      <c r="D100" s="47"/>
      <c r="E100" s="49"/>
      <c r="F100" s="52"/>
      <c r="G100" s="49"/>
      <c r="H100" s="52"/>
      <c r="I100" s="47"/>
      <c r="J100" s="47"/>
      <c r="K100" s="47"/>
      <c r="L100" s="47"/>
      <c r="M100" s="47"/>
      <c r="N100" s="47"/>
      <c r="O100" s="51"/>
    </row>
    <row r="101" spans="1:15" x14ac:dyDescent="0.25">
      <c r="A101" s="48"/>
      <c r="B101" s="48"/>
      <c r="C101" s="47"/>
      <c r="D101" s="47"/>
      <c r="E101" s="49"/>
      <c r="F101" s="52"/>
      <c r="G101" s="49"/>
      <c r="H101" s="52"/>
      <c r="I101" s="47"/>
      <c r="J101" s="47"/>
      <c r="K101" s="47"/>
      <c r="L101" s="47"/>
      <c r="M101" s="47"/>
      <c r="N101" s="47"/>
      <c r="O101" s="51"/>
    </row>
    <row r="102" spans="1:15" x14ac:dyDescent="0.25">
      <c r="A102" s="48"/>
      <c r="B102" s="48"/>
      <c r="C102" s="47"/>
      <c r="D102" s="47"/>
      <c r="E102" s="49"/>
      <c r="F102" s="52"/>
      <c r="G102" s="49"/>
      <c r="H102" s="52"/>
      <c r="I102" s="47"/>
      <c r="J102" s="47"/>
      <c r="K102" s="47"/>
      <c r="L102" s="47"/>
      <c r="M102" s="47"/>
      <c r="N102" s="47"/>
      <c r="O102" s="51"/>
    </row>
    <row r="103" spans="1:15" x14ac:dyDescent="0.25">
      <c r="A103" s="48"/>
      <c r="B103" s="48"/>
      <c r="C103" s="47"/>
      <c r="D103" s="47"/>
      <c r="E103" s="49"/>
      <c r="F103" s="52"/>
      <c r="G103" s="49"/>
      <c r="H103" s="52"/>
      <c r="I103" s="47"/>
      <c r="J103" s="47"/>
      <c r="K103" s="47"/>
      <c r="L103" s="47"/>
      <c r="M103" s="47"/>
      <c r="N103" s="47"/>
      <c r="O103" s="51"/>
    </row>
    <row r="104" spans="1:15" x14ac:dyDescent="0.25">
      <c r="A104" s="48"/>
      <c r="B104" s="48"/>
      <c r="C104" s="47"/>
      <c r="D104" s="47"/>
      <c r="E104" s="49"/>
      <c r="F104" s="52"/>
      <c r="G104" s="49"/>
      <c r="H104" s="52"/>
      <c r="I104" s="47"/>
      <c r="J104" s="47"/>
      <c r="K104" s="47"/>
      <c r="L104" s="47"/>
      <c r="M104" s="47"/>
      <c r="N104" s="47"/>
      <c r="O104" s="51"/>
    </row>
    <row r="105" spans="1:15" x14ac:dyDescent="0.25">
      <c r="A105" s="48"/>
      <c r="B105" s="48"/>
      <c r="C105" s="47"/>
      <c r="D105" s="47"/>
      <c r="E105" s="49"/>
      <c r="F105" s="52"/>
      <c r="G105" s="49"/>
      <c r="H105" s="52"/>
      <c r="I105" s="47"/>
      <c r="J105" s="47"/>
      <c r="K105" s="47"/>
      <c r="L105" s="47"/>
      <c r="M105" s="47"/>
      <c r="N105" s="47"/>
      <c r="O105" s="51"/>
    </row>
    <row r="106" spans="1:15" x14ac:dyDescent="0.25">
      <c r="A106" s="48"/>
      <c r="B106" s="48"/>
      <c r="C106" s="47"/>
      <c r="D106" s="47"/>
      <c r="E106" s="49"/>
      <c r="F106" s="52"/>
      <c r="G106" s="49"/>
      <c r="H106" s="52"/>
      <c r="I106" s="47"/>
      <c r="J106" s="47"/>
      <c r="K106" s="47"/>
      <c r="L106" s="47"/>
      <c r="M106" s="47"/>
      <c r="N106" s="47"/>
      <c r="O106" s="51"/>
    </row>
    <row r="107" spans="1:15" x14ac:dyDescent="0.25">
      <c r="A107" s="48"/>
      <c r="B107" s="48"/>
      <c r="C107" s="47"/>
      <c r="D107" s="47"/>
      <c r="E107" s="49"/>
      <c r="F107" s="52"/>
      <c r="G107" s="49"/>
      <c r="H107" s="52"/>
      <c r="I107" s="47"/>
      <c r="J107" s="47"/>
      <c r="K107" s="47"/>
      <c r="L107" s="47"/>
      <c r="M107" s="47"/>
      <c r="N107" s="47"/>
      <c r="O107" s="51"/>
    </row>
    <row r="108" spans="1:15" x14ac:dyDescent="0.25">
      <c r="A108" s="48"/>
      <c r="B108" s="48"/>
      <c r="C108" s="47"/>
      <c r="D108" s="47"/>
      <c r="E108" s="49"/>
      <c r="F108" s="52"/>
      <c r="G108" s="49"/>
      <c r="H108" s="52"/>
      <c r="I108" s="47"/>
      <c r="J108" s="47"/>
      <c r="K108" s="47"/>
      <c r="L108" s="47"/>
      <c r="M108" s="47"/>
      <c r="N108" s="47"/>
      <c r="O108" s="51"/>
    </row>
    <row r="109" spans="1:15" x14ac:dyDescent="0.25">
      <c r="A109" s="48"/>
      <c r="B109" s="48"/>
      <c r="C109" s="47"/>
      <c r="D109" s="47"/>
      <c r="E109" s="49"/>
      <c r="F109" s="52"/>
      <c r="G109" s="49"/>
      <c r="H109" s="52"/>
      <c r="I109" s="47"/>
      <c r="J109" s="47"/>
      <c r="K109" s="47"/>
      <c r="L109" s="47"/>
      <c r="M109" s="47"/>
      <c r="N109" s="47"/>
      <c r="O109" s="51"/>
    </row>
    <row r="110" spans="1:15" x14ac:dyDescent="0.25">
      <c r="A110" s="48"/>
      <c r="B110" s="48"/>
      <c r="C110" s="47"/>
      <c r="D110" s="47"/>
      <c r="E110" s="49"/>
      <c r="F110" s="52"/>
      <c r="G110" s="49"/>
      <c r="H110" s="52"/>
      <c r="I110" s="47"/>
      <c r="J110" s="47"/>
      <c r="K110" s="47"/>
      <c r="L110" s="47"/>
      <c r="M110" s="47"/>
      <c r="N110" s="47"/>
      <c r="O110" s="51"/>
    </row>
    <row r="111" spans="1:15" x14ac:dyDescent="0.25">
      <c r="A111" s="48"/>
      <c r="B111" s="48"/>
      <c r="C111" s="47"/>
      <c r="D111" s="47"/>
      <c r="E111" s="49"/>
      <c r="F111" s="52"/>
      <c r="G111" s="49"/>
      <c r="H111" s="52"/>
      <c r="I111" s="47"/>
      <c r="J111" s="47"/>
      <c r="K111" s="47"/>
      <c r="L111" s="47"/>
      <c r="M111" s="47"/>
      <c r="N111" s="47"/>
      <c r="O111" s="51"/>
    </row>
    <row r="112" spans="1:15" x14ac:dyDescent="0.25">
      <c r="A112" s="48"/>
      <c r="B112" s="48"/>
      <c r="C112" s="47"/>
      <c r="D112" s="47"/>
      <c r="E112" s="49"/>
      <c r="F112" s="52"/>
      <c r="G112" s="49"/>
      <c r="H112" s="52"/>
      <c r="I112" s="47"/>
      <c r="J112" s="47"/>
      <c r="K112" s="47"/>
      <c r="L112" s="47"/>
      <c r="M112" s="47"/>
      <c r="N112" s="47"/>
      <c r="O112" s="51"/>
    </row>
    <row r="113" spans="1:15" x14ac:dyDescent="0.25">
      <c r="A113" s="48"/>
      <c r="B113" s="48"/>
      <c r="C113" s="47"/>
      <c r="D113" s="47"/>
      <c r="E113" s="49"/>
      <c r="F113" s="52"/>
      <c r="G113" s="49"/>
      <c r="H113" s="52"/>
      <c r="I113" s="47"/>
      <c r="J113" s="47"/>
      <c r="K113" s="47"/>
      <c r="L113" s="47"/>
      <c r="M113" s="47"/>
      <c r="N113" s="47"/>
      <c r="O113" s="51"/>
    </row>
    <row r="114" spans="1:15" x14ac:dyDescent="0.25">
      <c r="A114" s="48"/>
      <c r="B114" s="48"/>
      <c r="C114" s="47"/>
      <c r="D114" s="47"/>
      <c r="E114" s="49"/>
      <c r="F114" s="52"/>
      <c r="G114" s="49"/>
      <c r="H114" s="52"/>
      <c r="I114" s="47"/>
      <c r="J114" s="47"/>
      <c r="K114" s="47"/>
      <c r="L114" s="47"/>
      <c r="M114" s="47"/>
      <c r="N114" s="47"/>
      <c r="O114" s="51"/>
    </row>
    <row r="115" spans="1:15" x14ac:dyDescent="0.25">
      <c r="A115" s="48"/>
      <c r="B115" s="48"/>
      <c r="C115" s="47"/>
      <c r="D115" s="47"/>
      <c r="E115" s="49"/>
      <c r="F115" s="52"/>
      <c r="G115" s="49"/>
      <c r="H115" s="52"/>
      <c r="I115" s="47"/>
      <c r="J115" s="47"/>
      <c r="K115" s="47"/>
      <c r="L115" s="47"/>
      <c r="M115" s="47"/>
      <c r="N115" s="47"/>
      <c r="O115" s="51"/>
    </row>
    <row r="116" spans="1:15" x14ac:dyDescent="0.25">
      <c r="A116" s="48"/>
      <c r="B116" s="48"/>
      <c r="C116" s="47"/>
      <c r="D116" s="47"/>
      <c r="E116" s="49"/>
      <c r="F116" s="52"/>
      <c r="G116" s="49"/>
      <c r="H116" s="52"/>
      <c r="I116" s="47"/>
      <c r="J116" s="47"/>
      <c r="K116" s="47"/>
      <c r="L116" s="47"/>
      <c r="M116" s="47"/>
      <c r="N116" s="47"/>
      <c r="O116" s="51"/>
    </row>
    <row r="117" spans="1:15" x14ac:dyDescent="0.25">
      <c r="A117" s="48"/>
      <c r="B117" s="48"/>
      <c r="C117" s="47"/>
      <c r="D117" s="47"/>
      <c r="E117" s="49"/>
      <c r="F117" s="52"/>
      <c r="G117" s="49"/>
      <c r="H117" s="52"/>
      <c r="I117" s="47"/>
      <c r="J117" s="47"/>
      <c r="K117" s="47"/>
      <c r="L117" s="47"/>
      <c r="M117" s="47"/>
      <c r="N117" s="47"/>
      <c r="O117" s="51"/>
    </row>
    <row r="118" spans="1:15" x14ac:dyDescent="0.25">
      <c r="A118" s="48"/>
      <c r="B118" s="48"/>
      <c r="C118" s="47"/>
      <c r="D118" s="47"/>
      <c r="E118" s="49"/>
      <c r="F118" s="52"/>
      <c r="G118" s="49"/>
      <c r="H118" s="52"/>
      <c r="I118" s="47"/>
      <c r="J118" s="47"/>
      <c r="K118" s="47"/>
      <c r="L118" s="47"/>
      <c r="M118" s="47"/>
      <c r="N118" s="47"/>
      <c r="O118" s="51"/>
    </row>
    <row r="119" spans="1:15" x14ac:dyDescent="0.25">
      <c r="A119" s="48"/>
      <c r="B119" s="48"/>
      <c r="C119" s="47"/>
      <c r="D119" s="47"/>
      <c r="E119" s="49"/>
      <c r="F119" s="52"/>
      <c r="G119" s="49"/>
      <c r="H119" s="52"/>
      <c r="I119" s="47"/>
      <c r="J119" s="47"/>
      <c r="K119" s="47"/>
      <c r="L119" s="47"/>
      <c r="M119" s="47"/>
      <c r="N119" s="47"/>
      <c r="O119" s="51"/>
    </row>
    <row r="120" spans="1:15" x14ac:dyDescent="0.25">
      <c r="A120" s="48"/>
      <c r="B120" s="48"/>
      <c r="C120" s="47"/>
      <c r="D120" s="47"/>
      <c r="E120" s="49"/>
      <c r="F120" s="52"/>
      <c r="G120" s="49"/>
      <c r="H120" s="52"/>
      <c r="I120" s="47"/>
      <c r="J120" s="47"/>
      <c r="K120" s="47"/>
      <c r="L120" s="47"/>
      <c r="M120" s="47"/>
      <c r="N120" s="47"/>
      <c r="O120" s="51"/>
    </row>
    <row r="121" spans="1:15" x14ac:dyDescent="0.25">
      <c r="A121" s="48"/>
      <c r="B121" s="48"/>
      <c r="C121" s="47"/>
      <c r="D121" s="47"/>
      <c r="E121" s="49"/>
      <c r="F121" s="52"/>
      <c r="G121" s="49"/>
      <c r="H121" s="52"/>
      <c r="I121" s="47"/>
      <c r="J121" s="47"/>
      <c r="K121" s="47"/>
      <c r="L121" s="47"/>
      <c r="M121" s="47"/>
      <c r="N121" s="47"/>
      <c r="O121" s="51"/>
    </row>
    <row r="122" spans="1:15" x14ac:dyDescent="0.25">
      <c r="A122" s="48"/>
      <c r="B122" s="48"/>
      <c r="C122" s="47"/>
      <c r="D122" s="47"/>
      <c r="E122" s="49"/>
      <c r="F122" s="52"/>
      <c r="G122" s="49"/>
      <c r="H122" s="52"/>
      <c r="I122" s="47"/>
      <c r="J122" s="47"/>
      <c r="K122" s="47"/>
      <c r="L122" s="47"/>
      <c r="M122" s="47"/>
      <c r="N122" s="47"/>
      <c r="O122" s="51"/>
    </row>
    <row r="123" spans="1:15" x14ac:dyDescent="0.25">
      <c r="A123" s="48"/>
      <c r="B123" s="48"/>
      <c r="C123" s="47"/>
      <c r="D123" s="47"/>
      <c r="E123" s="49"/>
      <c r="F123" s="52"/>
      <c r="G123" s="49"/>
      <c r="H123" s="52"/>
      <c r="I123" s="47"/>
      <c r="J123" s="47"/>
      <c r="K123" s="47"/>
      <c r="L123" s="47"/>
      <c r="M123" s="47"/>
      <c r="N123" s="47"/>
      <c r="O123" s="51"/>
    </row>
    <row r="124" spans="1:15" x14ac:dyDescent="0.25">
      <c r="A124" s="48"/>
      <c r="B124" s="48"/>
      <c r="C124" s="47"/>
      <c r="D124" s="47"/>
      <c r="E124" s="49"/>
      <c r="F124" s="52"/>
      <c r="G124" s="49"/>
      <c r="H124" s="52"/>
      <c r="I124" s="47"/>
      <c r="J124" s="47"/>
      <c r="K124" s="47"/>
      <c r="L124" s="47"/>
      <c r="M124" s="47"/>
      <c r="N124" s="47"/>
      <c r="O124" s="51"/>
    </row>
    <row r="125" spans="1:15" x14ac:dyDescent="0.25">
      <c r="A125" s="48"/>
      <c r="B125" s="48"/>
      <c r="C125" s="47"/>
      <c r="D125" s="47"/>
      <c r="E125" s="49"/>
      <c r="F125" s="52"/>
      <c r="G125" s="49"/>
      <c r="H125" s="52"/>
      <c r="I125" s="47"/>
      <c r="J125" s="47"/>
      <c r="K125" s="47"/>
      <c r="L125" s="47"/>
      <c r="M125" s="47"/>
      <c r="N125" s="47"/>
      <c r="O125" s="51"/>
    </row>
    <row r="126" spans="1:15" x14ac:dyDescent="0.25">
      <c r="A126" s="48"/>
      <c r="B126" s="48"/>
      <c r="C126" s="47"/>
      <c r="D126" s="47"/>
      <c r="E126" s="49"/>
      <c r="F126" s="52"/>
      <c r="G126" s="49"/>
      <c r="H126" s="52"/>
      <c r="I126" s="47"/>
      <c r="J126" s="47"/>
      <c r="K126" s="47"/>
      <c r="L126" s="47"/>
      <c r="M126" s="47"/>
      <c r="N126" s="47"/>
      <c r="O126" s="51"/>
    </row>
    <row r="127" spans="1:15" x14ac:dyDescent="0.25">
      <c r="A127" s="48"/>
      <c r="B127" s="48"/>
      <c r="C127" s="47"/>
      <c r="D127" s="47"/>
      <c r="E127" s="49"/>
      <c r="F127" s="52"/>
      <c r="G127" s="49"/>
      <c r="H127" s="52"/>
      <c r="I127" s="47"/>
      <c r="J127" s="47"/>
      <c r="K127" s="47"/>
      <c r="L127" s="47"/>
      <c r="M127" s="47"/>
      <c r="N127" s="47"/>
      <c r="O127" s="51"/>
    </row>
    <row r="128" spans="1:15" x14ac:dyDescent="0.25">
      <c r="A128" s="48"/>
      <c r="B128" s="48"/>
      <c r="C128" s="47"/>
      <c r="D128" s="47"/>
      <c r="E128" s="49"/>
      <c r="F128" s="52"/>
      <c r="G128" s="49"/>
      <c r="H128" s="52"/>
      <c r="I128" s="47"/>
      <c r="J128" s="47"/>
      <c r="K128" s="47"/>
      <c r="L128" s="47"/>
      <c r="M128" s="47"/>
      <c r="N128" s="47"/>
      <c r="O128" s="51"/>
    </row>
    <row r="129" spans="1:15" x14ac:dyDescent="0.25">
      <c r="A129" s="48"/>
      <c r="B129" s="48"/>
      <c r="C129" s="47"/>
      <c r="D129" s="47"/>
      <c r="E129" s="49"/>
      <c r="F129" s="52"/>
      <c r="G129" s="49"/>
      <c r="H129" s="52"/>
      <c r="I129" s="47"/>
      <c r="J129" s="47"/>
      <c r="K129" s="47"/>
      <c r="L129" s="47"/>
      <c r="M129" s="47"/>
      <c r="N129" s="47"/>
      <c r="O129" s="51"/>
    </row>
    <row r="130" spans="1:15" x14ac:dyDescent="0.25">
      <c r="A130" s="48"/>
      <c r="B130" s="48"/>
      <c r="C130" s="47"/>
      <c r="D130" s="47"/>
      <c r="E130" s="49"/>
      <c r="F130" s="52"/>
      <c r="G130" s="49"/>
      <c r="H130" s="52"/>
      <c r="I130" s="47"/>
      <c r="J130" s="47"/>
      <c r="K130" s="47"/>
      <c r="L130" s="47"/>
      <c r="M130" s="47"/>
      <c r="N130" s="47"/>
      <c r="O130" s="51"/>
    </row>
    <row r="131" spans="1:15" x14ac:dyDescent="0.25">
      <c r="A131" s="48"/>
      <c r="B131" s="48"/>
      <c r="C131" s="47"/>
      <c r="D131" s="47"/>
      <c r="E131" s="49"/>
      <c r="F131" s="52"/>
      <c r="G131" s="49"/>
      <c r="H131" s="52"/>
      <c r="I131" s="47"/>
      <c r="J131" s="47"/>
      <c r="K131" s="47"/>
      <c r="L131" s="47"/>
      <c r="M131" s="47"/>
      <c r="N131" s="47"/>
      <c r="O131" s="51"/>
    </row>
    <row r="132" spans="1:15" x14ac:dyDescent="0.25">
      <c r="A132" s="48"/>
      <c r="B132" s="48"/>
      <c r="C132" s="47"/>
      <c r="D132" s="47"/>
      <c r="E132" s="49"/>
      <c r="F132" s="52"/>
      <c r="G132" s="49"/>
      <c r="H132" s="52"/>
      <c r="I132" s="47"/>
      <c r="J132" s="47"/>
      <c r="K132" s="47"/>
      <c r="L132" s="47"/>
      <c r="M132" s="47"/>
      <c r="N132" s="47"/>
      <c r="O132" s="51"/>
    </row>
    <row r="133" spans="1:15" x14ac:dyDescent="0.25">
      <c r="A133" s="48"/>
      <c r="B133" s="48"/>
      <c r="C133" s="47"/>
      <c r="D133" s="47"/>
      <c r="E133" s="49"/>
      <c r="F133" s="52"/>
      <c r="G133" s="49"/>
      <c r="H133" s="52"/>
      <c r="I133" s="47"/>
      <c r="J133" s="47"/>
      <c r="K133" s="47"/>
      <c r="L133" s="47"/>
      <c r="M133" s="47"/>
      <c r="N133" s="47"/>
      <c r="O133" s="51"/>
    </row>
    <row r="134" spans="1:15" x14ac:dyDescent="0.25">
      <c r="A134" s="48"/>
      <c r="B134" s="48"/>
      <c r="C134" s="47"/>
      <c r="D134" s="47"/>
      <c r="E134" s="49"/>
      <c r="F134" s="52"/>
      <c r="G134" s="49"/>
      <c r="H134" s="52"/>
      <c r="I134" s="47"/>
      <c r="J134" s="47"/>
      <c r="K134" s="47"/>
      <c r="L134" s="47"/>
      <c r="M134" s="47"/>
      <c r="N134" s="47"/>
      <c r="O134" s="51"/>
    </row>
    <row r="135" spans="1:15" x14ac:dyDescent="0.25">
      <c r="A135" s="48"/>
      <c r="B135" s="48"/>
      <c r="C135" s="47"/>
      <c r="D135" s="47"/>
      <c r="E135" s="49"/>
      <c r="F135" s="52"/>
      <c r="G135" s="49"/>
      <c r="H135" s="52"/>
      <c r="I135" s="47"/>
      <c r="J135" s="47"/>
      <c r="K135" s="47"/>
      <c r="L135" s="47"/>
      <c r="M135" s="47"/>
      <c r="N135" s="47"/>
      <c r="O135" s="51"/>
    </row>
    <row r="136" spans="1:15" x14ac:dyDescent="0.25">
      <c r="A136" s="48"/>
      <c r="B136" s="48"/>
      <c r="C136" s="47"/>
      <c r="D136" s="47"/>
      <c r="E136" s="49"/>
      <c r="F136" s="52"/>
      <c r="G136" s="49"/>
      <c r="H136" s="52"/>
      <c r="I136" s="47"/>
      <c r="J136" s="47"/>
      <c r="K136" s="47"/>
      <c r="L136" s="47"/>
      <c r="M136" s="47"/>
      <c r="N136" s="47"/>
      <c r="O136" s="51"/>
    </row>
    <row r="137" spans="1:15" x14ac:dyDescent="0.25">
      <c r="A137" s="48"/>
      <c r="B137" s="48"/>
      <c r="C137" s="47"/>
      <c r="D137" s="47"/>
      <c r="E137" s="49"/>
      <c r="F137" s="52"/>
      <c r="G137" s="49"/>
      <c r="H137" s="52"/>
      <c r="I137" s="47"/>
      <c r="J137" s="47"/>
      <c r="K137" s="47"/>
      <c r="L137" s="47"/>
      <c r="M137" s="47"/>
      <c r="N137" s="47"/>
      <c r="O137" s="51"/>
    </row>
    <row r="138" spans="1:15" x14ac:dyDescent="0.25">
      <c r="A138" s="48"/>
      <c r="B138" s="48"/>
      <c r="C138" s="47"/>
      <c r="D138" s="47"/>
      <c r="E138" s="49"/>
      <c r="F138" s="52"/>
      <c r="G138" s="49"/>
      <c r="H138" s="52"/>
      <c r="I138" s="47"/>
      <c r="J138" s="47"/>
      <c r="K138" s="47"/>
      <c r="L138" s="47"/>
      <c r="M138" s="47"/>
      <c r="N138" s="47"/>
      <c r="O138" s="51"/>
    </row>
    <row r="139" spans="1:15" x14ac:dyDescent="0.25">
      <c r="A139" s="48"/>
      <c r="B139" s="48"/>
      <c r="C139" s="47"/>
      <c r="D139" s="47"/>
      <c r="E139" s="49"/>
      <c r="F139" s="52"/>
      <c r="G139" s="49"/>
      <c r="H139" s="52"/>
      <c r="I139" s="47"/>
      <c r="J139" s="47"/>
      <c r="K139" s="47"/>
      <c r="L139" s="47"/>
      <c r="M139" s="47"/>
      <c r="N139" s="47"/>
      <c r="O139" s="51"/>
    </row>
    <row r="140" spans="1:15" x14ac:dyDescent="0.25">
      <c r="A140" s="48"/>
      <c r="B140" s="48"/>
      <c r="C140" s="47"/>
      <c r="D140" s="47"/>
      <c r="E140" s="49"/>
      <c r="F140" s="52"/>
      <c r="G140" s="49"/>
      <c r="H140" s="52"/>
      <c r="I140" s="47"/>
      <c r="J140" s="47"/>
      <c r="K140" s="47"/>
      <c r="L140" s="47"/>
      <c r="M140" s="47"/>
      <c r="N140" s="47"/>
      <c r="O140" s="51"/>
    </row>
    <row r="141" spans="1:15" x14ac:dyDescent="0.25">
      <c r="A141" s="48"/>
      <c r="B141" s="48"/>
      <c r="C141" s="47"/>
      <c r="D141" s="47"/>
      <c r="E141" s="49"/>
      <c r="F141" s="52"/>
      <c r="G141" s="49"/>
      <c r="H141" s="52"/>
      <c r="I141" s="47"/>
      <c r="J141" s="47"/>
      <c r="K141" s="47"/>
      <c r="L141" s="47"/>
      <c r="M141" s="47"/>
      <c r="N141" s="47"/>
      <c r="O141" s="51"/>
    </row>
    <row r="142" spans="1:15" x14ac:dyDescent="0.25">
      <c r="A142" s="48"/>
      <c r="B142" s="48"/>
      <c r="C142" s="47"/>
      <c r="D142" s="47"/>
      <c r="E142" s="49"/>
      <c r="F142" s="52"/>
      <c r="G142" s="49"/>
      <c r="H142" s="52"/>
      <c r="I142" s="47"/>
      <c r="J142" s="47"/>
      <c r="K142" s="47"/>
      <c r="L142" s="47"/>
      <c r="M142" s="47"/>
      <c r="N142" s="47"/>
      <c r="O142" s="51"/>
    </row>
    <row r="143" spans="1:15" x14ac:dyDescent="0.25">
      <c r="A143" s="48"/>
      <c r="B143" s="48"/>
      <c r="C143" s="47"/>
      <c r="D143" s="47"/>
      <c r="E143" s="49"/>
      <c r="F143" s="52"/>
      <c r="G143" s="49"/>
      <c r="H143" s="52"/>
      <c r="I143" s="47"/>
      <c r="J143" s="47"/>
      <c r="K143" s="47"/>
      <c r="L143" s="47"/>
      <c r="M143" s="47"/>
      <c r="N143" s="47"/>
      <c r="O143" s="51"/>
    </row>
    <row r="144" spans="1:15" x14ac:dyDescent="0.25">
      <c r="A144" s="48"/>
      <c r="B144" s="48"/>
      <c r="C144" s="47"/>
      <c r="D144" s="47"/>
      <c r="E144" s="49"/>
      <c r="F144" s="52"/>
      <c r="G144" s="49"/>
      <c r="H144" s="52"/>
      <c r="I144" s="47"/>
      <c r="J144" s="47"/>
      <c r="K144" s="47"/>
      <c r="L144" s="47"/>
      <c r="M144" s="47"/>
      <c r="N144" s="47"/>
      <c r="O144" s="51"/>
    </row>
    <row r="145" spans="1:15" x14ac:dyDescent="0.25">
      <c r="A145" s="48"/>
      <c r="B145" s="48"/>
      <c r="C145" s="47"/>
      <c r="D145" s="47"/>
      <c r="E145" s="49"/>
      <c r="F145" s="52"/>
      <c r="G145" s="49"/>
      <c r="H145" s="52"/>
      <c r="I145" s="47"/>
      <c r="J145" s="47"/>
      <c r="K145" s="47"/>
      <c r="L145" s="47"/>
      <c r="M145" s="47"/>
      <c r="N145" s="47"/>
      <c r="O145" s="51"/>
    </row>
    <row r="146" spans="1:15" x14ac:dyDescent="0.25">
      <c r="A146" s="48"/>
      <c r="B146" s="48"/>
      <c r="C146" s="47"/>
      <c r="D146" s="47"/>
      <c r="E146" s="49"/>
      <c r="F146" s="52"/>
      <c r="G146" s="49"/>
      <c r="H146" s="52"/>
      <c r="I146" s="47"/>
      <c r="J146" s="47"/>
      <c r="K146" s="47"/>
      <c r="L146" s="47"/>
      <c r="M146" s="47"/>
      <c r="N146" s="47"/>
      <c r="O146" s="51"/>
    </row>
    <row r="147" spans="1:15" x14ac:dyDescent="0.25">
      <c r="A147" s="48"/>
      <c r="B147" s="48"/>
      <c r="C147" s="47"/>
      <c r="D147" s="47"/>
      <c r="E147" s="49"/>
      <c r="F147" s="52"/>
      <c r="G147" s="49"/>
      <c r="H147" s="52"/>
      <c r="I147" s="47"/>
      <c r="J147" s="47"/>
      <c r="K147" s="47"/>
      <c r="L147" s="47"/>
      <c r="M147" s="47"/>
      <c r="N147" s="47"/>
      <c r="O147" s="51"/>
    </row>
    <row r="148" spans="1:15" x14ac:dyDescent="0.25">
      <c r="A148" s="48"/>
      <c r="B148" s="48"/>
      <c r="C148" s="47"/>
      <c r="D148" s="47"/>
      <c r="E148" s="49"/>
      <c r="F148" s="52"/>
      <c r="G148" s="49"/>
      <c r="H148" s="52"/>
      <c r="I148" s="47"/>
      <c r="J148" s="47"/>
      <c r="K148" s="47"/>
      <c r="L148" s="47"/>
      <c r="M148" s="47"/>
      <c r="N148" s="47"/>
      <c r="O148" s="51"/>
    </row>
    <row r="149" spans="1:15" x14ac:dyDescent="0.25">
      <c r="A149" s="48"/>
      <c r="B149" s="48"/>
      <c r="C149" s="47"/>
      <c r="D149" s="47"/>
      <c r="E149" s="49"/>
      <c r="F149" s="52"/>
      <c r="G149" s="49"/>
      <c r="H149" s="52"/>
      <c r="I149" s="47"/>
      <c r="J149" s="47"/>
      <c r="K149" s="47"/>
      <c r="L149" s="47"/>
      <c r="M149" s="47"/>
      <c r="N149" s="47"/>
      <c r="O149" s="51"/>
    </row>
    <row r="150" spans="1:15" x14ac:dyDescent="0.25">
      <c r="A150" s="48"/>
      <c r="B150" s="48"/>
      <c r="C150" s="47"/>
      <c r="D150" s="47"/>
      <c r="E150" s="49"/>
      <c r="F150" s="52"/>
      <c r="G150" s="49"/>
      <c r="H150" s="52"/>
      <c r="I150" s="47"/>
      <c r="J150" s="47"/>
      <c r="K150" s="47"/>
      <c r="L150" s="47"/>
      <c r="M150" s="47"/>
      <c r="N150" s="47"/>
      <c r="O150" s="51"/>
    </row>
    <row r="151" spans="1:15" x14ac:dyDescent="0.25">
      <c r="A151" s="48"/>
      <c r="B151" s="48"/>
      <c r="C151" s="47"/>
      <c r="D151" s="47"/>
      <c r="E151" s="49"/>
      <c r="F151" s="52"/>
      <c r="G151" s="49"/>
      <c r="H151" s="52"/>
      <c r="I151" s="47"/>
      <c r="J151" s="47"/>
      <c r="K151" s="47"/>
      <c r="L151" s="47"/>
      <c r="M151" s="47"/>
      <c r="N151" s="47"/>
      <c r="O151" s="51"/>
    </row>
    <row r="152" spans="1:15" x14ac:dyDescent="0.25">
      <c r="A152" s="48"/>
      <c r="B152" s="48"/>
      <c r="C152" s="47"/>
      <c r="D152" s="47"/>
      <c r="E152" s="49"/>
      <c r="F152" s="52"/>
      <c r="G152" s="49"/>
      <c r="H152" s="52"/>
      <c r="I152" s="47"/>
      <c r="J152" s="47"/>
      <c r="K152" s="47"/>
      <c r="L152" s="47"/>
      <c r="M152" s="47"/>
      <c r="N152" s="47"/>
      <c r="O152" s="51"/>
    </row>
    <row r="153" spans="1:15" x14ac:dyDescent="0.25">
      <c r="A153" s="48"/>
      <c r="B153" s="48"/>
      <c r="C153" s="47"/>
      <c r="D153" s="47"/>
      <c r="E153" s="49"/>
      <c r="F153" s="52"/>
      <c r="G153" s="49"/>
      <c r="H153" s="52"/>
      <c r="I153" s="47"/>
      <c r="J153" s="47"/>
      <c r="K153" s="47"/>
      <c r="L153" s="47"/>
      <c r="M153" s="47"/>
      <c r="N153" s="47"/>
      <c r="O153" s="51"/>
    </row>
    <row r="154" spans="1:15" x14ac:dyDescent="0.25">
      <c r="A154" s="48"/>
      <c r="B154" s="48"/>
      <c r="C154" s="47"/>
      <c r="D154" s="47"/>
      <c r="E154" s="49"/>
      <c r="F154" s="52"/>
      <c r="G154" s="49"/>
      <c r="H154" s="52"/>
      <c r="I154" s="47"/>
      <c r="J154" s="47"/>
      <c r="K154" s="47"/>
      <c r="L154" s="47"/>
      <c r="M154" s="47"/>
      <c r="N154" s="47"/>
      <c r="O154" s="51"/>
    </row>
    <row r="155" spans="1:15" x14ac:dyDescent="0.25">
      <c r="A155" s="48"/>
      <c r="B155" s="48"/>
      <c r="C155" s="47"/>
      <c r="D155" s="47"/>
      <c r="E155" s="49"/>
      <c r="F155" s="52"/>
      <c r="G155" s="49"/>
      <c r="H155" s="52"/>
      <c r="I155" s="47"/>
      <c r="J155" s="47"/>
      <c r="K155" s="47"/>
      <c r="L155" s="47"/>
      <c r="M155" s="47"/>
      <c r="N155" s="47"/>
      <c r="O155" s="51"/>
    </row>
    <row r="156" spans="1:15" x14ac:dyDescent="0.25">
      <c r="A156" s="48"/>
      <c r="B156" s="48"/>
      <c r="C156" s="47"/>
      <c r="D156" s="47"/>
      <c r="E156" s="49"/>
      <c r="F156" s="52"/>
      <c r="G156" s="49"/>
      <c r="H156" s="52"/>
      <c r="I156" s="47"/>
      <c r="J156" s="47"/>
      <c r="K156" s="47"/>
      <c r="L156" s="47"/>
      <c r="M156" s="47"/>
      <c r="N156" s="47"/>
      <c r="O156" s="51"/>
    </row>
    <row r="157" spans="1:15" x14ac:dyDescent="0.25">
      <c r="A157" s="48"/>
      <c r="B157" s="48"/>
      <c r="C157" s="47"/>
      <c r="D157" s="47"/>
      <c r="E157" s="49"/>
      <c r="F157" s="52"/>
      <c r="G157" s="49"/>
      <c r="H157" s="52"/>
      <c r="I157" s="47"/>
      <c r="J157" s="47"/>
      <c r="K157" s="47"/>
      <c r="L157" s="47"/>
      <c r="M157" s="47"/>
      <c r="N157" s="47"/>
      <c r="O157" s="51"/>
    </row>
    <row r="158" spans="1:15" x14ac:dyDescent="0.25">
      <c r="A158" s="48"/>
      <c r="B158" s="48"/>
      <c r="C158" s="47"/>
      <c r="D158" s="47"/>
      <c r="E158" s="49"/>
      <c r="F158" s="52"/>
      <c r="G158" s="49"/>
      <c r="H158" s="52"/>
      <c r="I158" s="47"/>
      <c r="J158" s="47"/>
      <c r="K158" s="47"/>
      <c r="L158" s="47"/>
      <c r="M158" s="47"/>
      <c r="N158" s="47"/>
      <c r="O158" s="51"/>
    </row>
    <row r="159" spans="1:15" x14ac:dyDescent="0.25">
      <c r="A159" s="48"/>
      <c r="B159" s="48"/>
      <c r="C159" s="47"/>
      <c r="D159" s="47"/>
      <c r="E159" s="49"/>
      <c r="F159" s="52"/>
      <c r="G159" s="49"/>
      <c r="H159" s="52"/>
      <c r="I159" s="47"/>
      <c r="J159" s="47"/>
      <c r="K159" s="47"/>
      <c r="L159" s="47"/>
      <c r="M159" s="47"/>
      <c r="N159" s="47"/>
      <c r="O159" s="51"/>
    </row>
    <row r="160" spans="1:15" x14ac:dyDescent="0.25">
      <c r="A160" s="48"/>
      <c r="B160" s="48"/>
      <c r="C160" s="47"/>
      <c r="D160" s="47"/>
      <c r="E160" s="49"/>
      <c r="F160" s="52"/>
      <c r="G160" s="49"/>
      <c r="H160" s="52"/>
      <c r="I160" s="47"/>
      <c r="J160" s="47"/>
      <c r="K160" s="47"/>
      <c r="L160" s="47"/>
      <c r="M160" s="47"/>
      <c r="N160" s="47"/>
      <c r="O160" s="51"/>
    </row>
    <row r="161" spans="1:15" x14ac:dyDescent="0.25">
      <c r="A161" s="48"/>
      <c r="B161" s="48"/>
      <c r="C161" s="47"/>
      <c r="D161" s="47"/>
      <c r="E161" s="49"/>
      <c r="F161" s="52"/>
      <c r="G161" s="49"/>
      <c r="H161" s="52"/>
      <c r="I161" s="47"/>
      <c r="J161" s="47"/>
      <c r="K161" s="47"/>
      <c r="L161" s="47"/>
      <c r="M161" s="47"/>
      <c r="N161" s="47"/>
      <c r="O161" s="51"/>
    </row>
    <row r="162" spans="1:15" x14ac:dyDescent="0.25">
      <c r="A162" s="48"/>
      <c r="B162" s="48"/>
      <c r="C162" s="47"/>
      <c r="D162" s="47"/>
      <c r="E162" s="49"/>
      <c r="F162" s="52"/>
      <c r="G162" s="49"/>
      <c r="H162" s="52"/>
      <c r="I162" s="47"/>
      <c r="J162" s="47"/>
      <c r="K162" s="47"/>
      <c r="L162" s="47"/>
      <c r="M162" s="47"/>
      <c r="N162" s="47"/>
      <c r="O162" s="51"/>
    </row>
    <row r="163" spans="1:15" x14ac:dyDescent="0.25">
      <c r="A163" s="48"/>
      <c r="B163" s="48"/>
      <c r="C163" s="47"/>
      <c r="D163" s="47"/>
      <c r="E163" s="49"/>
      <c r="F163" s="52"/>
      <c r="G163" s="49"/>
      <c r="H163" s="52"/>
      <c r="I163" s="47"/>
      <c r="J163" s="47"/>
      <c r="K163" s="47"/>
      <c r="L163" s="47"/>
      <c r="M163" s="47"/>
      <c r="N163" s="47"/>
      <c r="O163" s="51"/>
    </row>
    <row r="164" spans="1:15" x14ac:dyDescent="0.25">
      <c r="A164" s="48"/>
      <c r="B164" s="48"/>
      <c r="C164" s="47"/>
      <c r="D164" s="47"/>
      <c r="E164" s="49"/>
      <c r="F164" s="52"/>
      <c r="G164" s="49"/>
      <c r="H164" s="52"/>
      <c r="I164" s="47"/>
      <c r="J164" s="47"/>
      <c r="K164" s="47"/>
      <c r="L164" s="47"/>
      <c r="M164" s="47"/>
      <c r="N164" s="47"/>
      <c r="O164" s="51"/>
    </row>
    <row r="165" spans="1:15" x14ac:dyDescent="0.25">
      <c r="A165" s="48"/>
      <c r="B165" s="48"/>
      <c r="C165" s="47"/>
      <c r="D165" s="47"/>
      <c r="E165" s="49"/>
      <c r="F165" s="52"/>
      <c r="G165" s="49"/>
      <c r="H165" s="52"/>
      <c r="I165" s="47"/>
      <c r="J165" s="47"/>
      <c r="K165" s="47"/>
      <c r="L165" s="47"/>
      <c r="M165" s="47"/>
      <c r="N165" s="47"/>
      <c r="O165" s="51"/>
    </row>
    <row r="166" spans="1:15" x14ac:dyDescent="0.25">
      <c r="A166" s="48"/>
      <c r="B166" s="48"/>
      <c r="C166" s="47"/>
      <c r="D166" s="47"/>
      <c r="E166" s="49"/>
      <c r="F166" s="52"/>
      <c r="G166" s="49"/>
      <c r="H166" s="52"/>
      <c r="I166" s="47"/>
      <c r="J166" s="47"/>
      <c r="K166" s="47"/>
      <c r="L166" s="47"/>
      <c r="M166" s="47"/>
      <c r="N166" s="47"/>
      <c r="O166" s="51"/>
    </row>
    <row r="167" spans="1:15" x14ac:dyDescent="0.25">
      <c r="A167" s="48"/>
      <c r="B167" s="48"/>
      <c r="C167" s="47"/>
      <c r="D167" s="47"/>
      <c r="E167" s="49"/>
      <c r="F167" s="52"/>
      <c r="G167" s="49"/>
      <c r="H167" s="52"/>
      <c r="I167" s="47"/>
      <c r="J167" s="47"/>
      <c r="K167" s="47"/>
      <c r="L167" s="47"/>
      <c r="M167" s="47"/>
      <c r="N167" s="47"/>
      <c r="O167" s="51"/>
    </row>
    <row r="168" spans="1:15" x14ac:dyDescent="0.25">
      <c r="A168" s="48"/>
      <c r="B168" s="48"/>
      <c r="C168" s="47"/>
      <c r="D168" s="47"/>
      <c r="E168" s="49"/>
      <c r="F168" s="52"/>
      <c r="G168" s="49"/>
      <c r="H168" s="52"/>
      <c r="I168" s="47"/>
      <c r="J168" s="47"/>
      <c r="K168" s="47"/>
      <c r="L168" s="47"/>
      <c r="M168" s="47"/>
      <c r="N168" s="47"/>
      <c r="O168" s="51"/>
    </row>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39997558519241921"/>
  </sheetPr>
  <dimension ref="A2:F19"/>
  <sheetViews>
    <sheetView workbookViewId="0">
      <selection activeCell="D31" sqref="D31"/>
    </sheetView>
  </sheetViews>
  <sheetFormatPr defaultRowHeight="15" x14ac:dyDescent="0.25"/>
  <cols>
    <col min="1" max="1" width="28" bestFit="1" customWidth="1"/>
    <col min="2" max="2" width="19.7109375" bestFit="1" customWidth="1"/>
    <col min="3" max="3" width="11.28515625" customWidth="1"/>
    <col min="4" max="4" width="12.140625" bestFit="1" customWidth="1"/>
    <col min="5" max="5" width="18.28515625" customWidth="1"/>
    <col min="6" max="6" width="10.28515625" customWidth="1"/>
    <col min="7" max="7" width="11.28515625" bestFit="1" customWidth="1"/>
  </cols>
  <sheetData>
    <row r="2" spans="1:6" x14ac:dyDescent="0.25">
      <c r="A2" s="53" t="s">
        <v>3</v>
      </c>
      <c r="B2" t="s">
        <v>88</v>
      </c>
      <c r="E2" s="53" t="s">
        <v>3</v>
      </c>
      <c r="F2" t="s">
        <v>88</v>
      </c>
    </row>
    <row r="4" spans="1:6" x14ac:dyDescent="0.25">
      <c r="A4" s="53" t="s">
        <v>89</v>
      </c>
      <c r="B4" t="s">
        <v>90</v>
      </c>
      <c r="E4" s="53" t="s">
        <v>30</v>
      </c>
      <c r="F4" t="s">
        <v>90</v>
      </c>
    </row>
    <row r="5" spans="1:6" x14ac:dyDescent="0.25">
      <c r="A5" s="22" t="s">
        <v>91</v>
      </c>
      <c r="B5">
        <v>1</v>
      </c>
      <c r="E5" s="22" t="s">
        <v>92</v>
      </c>
      <c r="F5">
        <v>1</v>
      </c>
    </row>
    <row r="6" spans="1:6" x14ac:dyDescent="0.25">
      <c r="A6" s="22" t="s">
        <v>93</v>
      </c>
      <c r="B6">
        <v>1</v>
      </c>
      <c r="E6" s="22" t="s">
        <v>91</v>
      </c>
      <c r="F6">
        <v>1</v>
      </c>
    </row>
    <row r="7" spans="1:6" x14ac:dyDescent="0.25">
      <c r="A7" s="22" t="s">
        <v>94</v>
      </c>
      <c r="B7">
        <v>2</v>
      </c>
      <c r="E7" s="22" t="s">
        <v>94</v>
      </c>
      <c r="F7">
        <v>2</v>
      </c>
    </row>
    <row r="16" spans="1:6" x14ac:dyDescent="0.25">
      <c r="A16" s="53" t="s">
        <v>95</v>
      </c>
      <c r="B16" s="53" t="s">
        <v>96</v>
      </c>
    </row>
    <row r="17" spans="1:3" ht="43.7" customHeight="1" x14ac:dyDescent="0.25">
      <c r="A17" s="53" t="s">
        <v>97</v>
      </c>
      <c r="B17" t="s">
        <v>98</v>
      </c>
      <c r="C17" t="s">
        <v>94</v>
      </c>
    </row>
    <row r="18" spans="1:3" x14ac:dyDescent="0.25">
      <c r="A18" s="22" t="s">
        <v>99</v>
      </c>
      <c r="B18">
        <v>1</v>
      </c>
      <c r="C18">
        <v>1</v>
      </c>
    </row>
    <row r="19" spans="1:3" x14ac:dyDescent="0.25">
      <c r="A19" s="22" t="s">
        <v>94</v>
      </c>
      <c r="B19">
        <v>1</v>
      </c>
      <c r="C1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7030A0"/>
    <pageSetUpPr fitToPage="1"/>
  </sheetPr>
  <dimension ref="A5:L52"/>
  <sheetViews>
    <sheetView tabSelected="1" view="pageLayout" zoomScale="115" zoomScaleNormal="100" zoomScalePageLayoutView="115" workbookViewId="0">
      <selection activeCell="H1" sqref="H1"/>
    </sheetView>
  </sheetViews>
  <sheetFormatPr defaultRowHeight="15" x14ac:dyDescent="0.25"/>
  <cols>
    <col min="1" max="1" width="9.85546875" bestFit="1" customWidth="1"/>
    <col min="2" max="2" width="9.140625" customWidth="1"/>
    <col min="6" max="6" width="4.28515625" customWidth="1"/>
    <col min="7" max="7" width="9.140625" customWidth="1"/>
    <col min="8" max="8" width="11.5703125" bestFit="1" customWidth="1"/>
    <col min="9" max="9" width="10.85546875" customWidth="1"/>
    <col min="10" max="10" width="15" customWidth="1"/>
  </cols>
  <sheetData>
    <row r="5" spans="1:12" ht="15" customHeight="1" x14ac:dyDescent="0.25">
      <c r="A5" s="125" t="s">
        <v>100</v>
      </c>
      <c r="B5" s="125"/>
      <c r="C5" s="125"/>
      <c r="D5" s="125"/>
      <c r="E5" s="125"/>
      <c r="F5" s="125"/>
      <c r="G5" s="125"/>
      <c r="H5" s="125"/>
      <c r="I5" s="125"/>
      <c r="J5" s="125"/>
      <c r="K5" s="125"/>
      <c r="L5" s="125"/>
    </row>
    <row r="6" spans="1:12" ht="15" customHeight="1" x14ac:dyDescent="0.25">
      <c r="A6" s="125"/>
      <c r="B6" s="125"/>
      <c r="C6" s="125"/>
      <c r="D6" s="125"/>
      <c r="E6" s="125"/>
      <c r="F6" s="125"/>
      <c r="G6" s="125"/>
      <c r="H6" s="125"/>
      <c r="I6" s="125"/>
      <c r="J6" s="125"/>
      <c r="K6" s="125"/>
      <c r="L6" s="125"/>
    </row>
    <row r="7" spans="1:12" ht="15" customHeight="1" x14ac:dyDescent="0.25">
      <c r="A7" s="125"/>
      <c r="B7" s="125"/>
      <c r="C7" s="125"/>
      <c r="D7" s="125"/>
      <c r="E7" s="125"/>
      <c r="F7" s="125"/>
      <c r="G7" s="125"/>
      <c r="H7" s="125"/>
      <c r="I7" s="125"/>
      <c r="J7" s="125"/>
      <c r="K7" s="125"/>
      <c r="L7" s="125"/>
    </row>
    <row r="8" spans="1:12" ht="15" customHeight="1" x14ac:dyDescent="0.25">
      <c r="A8" s="98" t="s">
        <v>101</v>
      </c>
      <c r="B8" s="98"/>
      <c r="C8" s="98"/>
      <c r="D8" s="98"/>
      <c r="E8" s="98"/>
      <c r="F8" s="98"/>
      <c r="G8" s="98"/>
      <c r="H8" s="98"/>
      <c r="I8" s="98"/>
      <c r="J8" s="98"/>
      <c r="K8" s="98"/>
      <c r="L8" s="98"/>
    </row>
    <row r="9" spans="1:12" x14ac:dyDescent="0.25">
      <c r="A9" s="98"/>
      <c r="B9" s="98"/>
      <c r="C9" s="98"/>
      <c r="D9" s="98"/>
      <c r="E9" s="98"/>
      <c r="F9" s="98"/>
      <c r="G9" s="98"/>
      <c r="H9" s="98"/>
      <c r="I9" s="98"/>
      <c r="J9" s="98"/>
      <c r="K9" s="98"/>
      <c r="L9" s="98"/>
    </row>
    <row r="10" spans="1:12" x14ac:dyDescent="0.25">
      <c r="A10" s="98"/>
      <c r="B10" s="98"/>
      <c r="C10" s="98"/>
      <c r="D10" s="98"/>
      <c r="E10" s="98"/>
      <c r="F10" s="98"/>
      <c r="G10" s="98"/>
      <c r="H10" s="98"/>
      <c r="I10" s="98"/>
      <c r="J10" s="98"/>
      <c r="K10" s="98"/>
      <c r="L10" s="98"/>
    </row>
    <row r="11" spans="1:12" x14ac:dyDescent="0.25">
      <c r="A11" s="98"/>
      <c r="B11" s="98"/>
      <c r="C11" s="98"/>
      <c r="D11" s="98"/>
      <c r="E11" s="98"/>
      <c r="F11" s="98"/>
      <c r="G11" s="98"/>
      <c r="H11" s="98"/>
      <c r="I11" s="98"/>
      <c r="J11" s="98"/>
      <c r="K11" s="98"/>
      <c r="L11" s="98"/>
    </row>
    <row r="12" spans="1:12" x14ac:dyDescent="0.25">
      <c r="A12" s="124" t="s">
        <v>102</v>
      </c>
      <c r="B12" s="124"/>
      <c r="C12" s="124"/>
      <c r="D12" s="124"/>
      <c r="E12" s="124"/>
      <c r="F12" s="26"/>
      <c r="G12" s="124" t="s">
        <v>103</v>
      </c>
      <c r="H12" s="124"/>
      <c r="I12" s="124"/>
      <c r="J12" s="124"/>
      <c r="K12" s="124"/>
      <c r="L12" s="124"/>
    </row>
    <row r="13" spans="1:12" ht="18.75" customHeight="1" x14ac:dyDescent="0.3">
      <c r="A13" s="92" t="s">
        <v>104</v>
      </c>
      <c r="B13" s="128" t="s">
        <v>1951</v>
      </c>
      <c r="C13" s="128"/>
      <c r="D13" s="128"/>
      <c r="E13" s="128"/>
      <c r="F13" s="43"/>
      <c r="G13" s="79" t="s">
        <v>105</v>
      </c>
      <c r="H13" s="80" t="s">
        <v>2228</v>
      </c>
      <c r="I13" s="81" t="s">
        <v>106</v>
      </c>
      <c r="J13" s="82" t="str">
        <f xml:space="preserve"> B30 &amp; "/" &amp; B31</f>
        <v>106/59</v>
      </c>
      <c r="K13" s="22"/>
    </row>
    <row r="14" spans="1:12" ht="15" customHeight="1" x14ac:dyDescent="0.3">
      <c r="A14" s="67" t="s">
        <v>107</v>
      </c>
      <c r="B14" s="98" t="s">
        <v>69</v>
      </c>
      <c r="C14" s="98"/>
      <c r="D14" s="98"/>
      <c r="E14" s="98"/>
      <c r="F14" s="26"/>
      <c r="G14" s="83" t="s">
        <v>11</v>
      </c>
      <c r="H14" s="84" t="s">
        <v>1950</v>
      </c>
      <c r="I14" s="85" t="s">
        <v>29</v>
      </c>
      <c r="J14" s="94">
        <v>56.93656164377439</v>
      </c>
      <c r="K14" s="22"/>
    </row>
    <row r="15" spans="1:12" ht="15.75" x14ac:dyDescent="0.3">
      <c r="A15" s="83" t="s">
        <v>108</v>
      </c>
      <c r="B15" s="84">
        <v>10</v>
      </c>
      <c r="C15" s="91"/>
      <c r="D15" s="91"/>
      <c r="E15" s="91"/>
      <c r="F15" s="26"/>
      <c r="G15" s="67" t="s">
        <v>109</v>
      </c>
      <c r="H15" s="84" t="s">
        <v>1952</v>
      </c>
      <c r="I15" s="71"/>
      <c r="J15" s="71"/>
    </row>
    <row r="16" spans="1:12" ht="15.75" x14ac:dyDescent="0.3">
      <c r="A16" s="88" t="s">
        <v>110</v>
      </c>
      <c r="B16" s="127">
        <v>4041417</v>
      </c>
      <c r="C16" s="127"/>
      <c r="D16" s="71"/>
      <c r="E16" s="71"/>
      <c r="F16" s="26"/>
      <c r="G16" s="83" t="s">
        <v>111</v>
      </c>
      <c r="H16" s="84" t="s">
        <v>2229</v>
      </c>
      <c r="I16" s="84"/>
      <c r="J16" s="71"/>
    </row>
    <row r="17" spans="1:12" ht="15.75" x14ac:dyDescent="0.3">
      <c r="A17" s="83" t="s">
        <v>112</v>
      </c>
      <c r="B17" s="98" t="s">
        <v>113</v>
      </c>
      <c r="C17" s="98"/>
      <c r="D17" s="98"/>
      <c r="E17" s="98"/>
      <c r="F17" s="26"/>
      <c r="G17" s="75" t="s">
        <v>4</v>
      </c>
      <c r="H17" s="126" t="s">
        <v>2230</v>
      </c>
      <c r="I17" s="126"/>
      <c r="J17" s="71"/>
    </row>
    <row r="18" spans="1:12" x14ac:dyDescent="0.25">
      <c r="A18" s="84"/>
      <c r="B18" s="98"/>
      <c r="C18" s="98"/>
      <c r="D18" s="98"/>
      <c r="E18" s="98"/>
      <c r="F18" s="26"/>
    </row>
    <row r="19" spans="1:12" ht="9" customHeight="1" x14ac:dyDescent="0.3">
      <c r="A19" s="87"/>
      <c r="B19" s="98"/>
      <c r="C19" s="98"/>
      <c r="D19" s="98"/>
      <c r="E19" s="98"/>
      <c r="F19" s="21"/>
    </row>
    <row r="20" spans="1:12" x14ac:dyDescent="0.25">
      <c r="A20" s="124" t="s">
        <v>114</v>
      </c>
      <c r="B20" s="124"/>
      <c r="C20" s="124"/>
      <c r="D20" s="124"/>
      <c r="E20" s="124"/>
      <c r="G20" s="124" t="s">
        <v>115</v>
      </c>
      <c r="H20" s="124"/>
      <c r="I20" s="124"/>
      <c r="J20" s="124"/>
      <c r="K20" s="124"/>
      <c r="L20" s="124"/>
    </row>
    <row r="21" spans="1:12" ht="15" customHeight="1" x14ac:dyDescent="0.25">
      <c r="A21" s="98" t="s">
        <v>116</v>
      </c>
      <c r="B21" s="98"/>
      <c r="C21" s="98"/>
      <c r="D21" s="98"/>
      <c r="E21" s="98"/>
      <c r="G21" s="98" t="s">
        <v>117</v>
      </c>
      <c r="H21" s="98"/>
      <c r="I21" s="98"/>
      <c r="J21" s="98"/>
      <c r="K21" s="98"/>
      <c r="L21" s="98"/>
    </row>
    <row r="22" spans="1:12" x14ac:dyDescent="0.25">
      <c r="A22" s="98"/>
      <c r="B22" s="98"/>
      <c r="C22" s="98"/>
      <c r="D22" s="98"/>
      <c r="E22" s="98"/>
      <c r="G22" s="98"/>
      <c r="H22" s="98"/>
      <c r="I22" s="98"/>
      <c r="J22" s="98"/>
      <c r="K22" s="98"/>
      <c r="L22" s="98"/>
    </row>
    <row r="23" spans="1:12" x14ac:dyDescent="0.25">
      <c r="A23" s="98"/>
      <c r="B23" s="98"/>
      <c r="C23" s="98"/>
      <c r="D23" s="98"/>
      <c r="E23" s="98"/>
      <c r="G23" s="98"/>
      <c r="H23" s="98"/>
      <c r="I23" s="98"/>
      <c r="J23" s="98"/>
      <c r="K23" s="98"/>
      <c r="L23" s="98"/>
    </row>
    <row r="24" spans="1:12" x14ac:dyDescent="0.25">
      <c r="A24" s="98"/>
      <c r="B24" s="98"/>
      <c r="C24" s="98"/>
      <c r="D24" s="98"/>
      <c r="E24" s="98"/>
      <c r="G24" s="98"/>
      <c r="H24" s="98"/>
      <c r="I24" s="98"/>
      <c r="J24" s="98"/>
      <c r="K24" s="98"/>
      <c r="L24" s="98"/>
    </row>
    <row r="25" spans="1:12" x14ac:dyDescent="0.25">
      <c r="A25" s="98"/>
      <c r="B25" s="98"/>
      <c r="C25" s="98"/>
      <c r="D25" s="98"/>
      <c r="E25" s="98"/>
      <c r="G25" s="98"/>
      <c r="H25" s="98"/>
      <c r="I25" s="98"/>
      <c r="J25" s="98"/>
      <c r="K25" s="98"/>
      <c r="L25" s="98"/>
    </row>
    <row r="26" spans="1:12" ht="66" customHeight="1" x14ac:dyDescent="0.25">
      <c r="A26" s="98"/>
      <c r="B26" s="98"/>
      <c r="C26" s="98"/>
      <c r="D26" s="98"/>
      <c r="E26" s="98"/>
      <c r="G26" s="98"/>
      <c r="H26" s="98"/>
      <c r="I26" s="98"/>
      <c r="J26" s="98"/>
      <c r="K26" s="98"/>
      <c r="L26" s="98"/>
    </row>
    <row r="27" spans="1:12" x14ac:dyDescent="0.25">
      <c r="A27" s="98"/>
      <c r="B27" s="98"/>
      <c r="C27" s="98"/>
      <c r="D27" s="98"/>
      <c r="E27" s="98"/>
      <c r="G27" s="98"/>
      <c r="H27" s="98"/>
      <c r="I27" s="98"/>
      <c r="J27" s="98"/>
      <c r="K27" s="98"/>
      <c r="L27" s="98"/>
    </row>
    <row r="28" spans="1:12" x14ac:dyDescent="0.25">
      <c r="A28" s="124" t="s">
        <v>34</v>
      </c>
      <c r="B28" s="124"/>
      <c r="C28" s="124"/>
      <c r="D28" s="124"/>
      <c r="E28" s="124"/>
      <c r="G28" s="124" t="s">
        <v>118</v>
      </c>
      <c r="H28" s="124"/>
      <c r="I28" s="124"/>
      <c r="J28" s="124"/>
      <c r="K28" s="124"/>
      <c r="L28" s="124"/>
    </row>
    <row r="29" spans="1:12" ht="15.75" x14ac:dyDescent="0.3">
      <c r="A29" s="67" t="str">
        <f>"Your Blood Pressure Reading is " &amp; B30 &amp; "/" &amp; B31 &amp; " mmHG"</f>
        <v>Your Blood Pressure Reading is 106/59 mmHG</v>
      </c>
      <c r="B29" s="67"/>
      <c r="C29" s="67"/>
      <c r="D29" s="67"/>
      <c r="E29" s="67"/>
      <c r="G29" s="67" t="str">
        <f>"BMI for age is " &amp; ROUND(J14,2) &amp; " kg/m2"</f>
        <v>BMI for age is 56.94 kg/m2</v>
      </c>
      <c r="H29" s="27"/>
      <c r="I29" s="27"/>
      <c r="K29" s="28"/>
    </row>
    <row r="30" spans="1:12" ht="15.75" customHeight="1" x14ac:dyDescent="0.3">
      <c r="A30" s="68" t="s">
        <v>119</v>
      </c>
      <c r="B30" s="69">
        <v>106</v>
      </c>
      <c r="C30" s="70" t="s">
        <v>120</v>
      </c>
      <c r="D30" s="67"/>
      <c r="E30" s="67"/>
      <c r="G30" s="101" t="str">
        <f>IF(J14="","No information available.","If the student's BMI does not fall between " &amp; TRIM(MID(SUBSTITUTE(G38," ",REPT(" ",LEN(G38))), (5-1)*LEN(G38)+1, LEN(G38))) &amp; " and " &amp; TRIM(MID(SUBSTITUTE(G38," ",REPT(" ",LEN(G38))), (8-1)*LEN(G38)+1, LEN(G38))) &amp; ", it is recommended you schedule a visit with your child's health care provider and share these results. 
Results do not mean that your child is underweight or overweight.")</f>
        <v>If the student's BMI does not fall between 13.53 and 16.79, it is recommended you schedule a visit with your child's health care provider and share these results. 
Results do not mean that your child is underweight or overweight.</v>
      </c>
      <c r="H30" s="101"/>
      <c r="I30" s="101"/>
      <c r="J30" s="101"/>
      <c r="K30" s="101"/>
      <c r="L30" s="101"/>
    </row>
    <row r="31" spans="1:12" ht="15" customHeight="1" x14ac:dyDescent="0.3">
      <c r="A31" s="68" t="s">
        <v>121</v>
      </c>
      <c r="B31" s="69">
        <v>59</v>
      </c>
      <c r="C31" s="70" t="s">
        <v>120</v>
      </c>
      <c r="D31" s="71"/>
      <c r="E31" s="71"/>
      <c r="G31" s="101"/>
      <c r="H31" s="101"/>
      <c r="I31" s="101"/>
      <c r="J31" s="101"/>
      <c r="K31" s="101"/>
      <c r="L31" s="101"/>
    </row>
    <row r="32" spans="1:12" ht="15" customHeight="1" x14ac:dyDescent="0.25">
      <c r="A32" s="112" t="s">
        <v>2231</v>
      </c>
      <c r="B32" s="112"/>
      <c r="C32" s="112"/>
      <c r="D32" s="112"/>
      <c r="E32" s="112"/>
      <c r="G32" s="101"/>
      <c r="H32" s="101"/>
      <c r="I32" s="101"/>
      <c r="J32" s="101"/>
      <c r="K32" s="101"/>
      <c r="L32" s="101"/>
    </row>
    <row r="33" spans="1:12" ht="25.5" customHeight="1" x14ac:dyDescent="0.25">
      <c r="A33" s="100" t="s">
        <v>122</v>
      </c>
      <c r="B33" s="100"/>
      <c r="C33" s="100"/>
      <c r="D33" s="100"/>
      <c r="E33" s="100"/>
      <c r="G33" s="101"/>
      <c r="H33" s="101"/>
      <c r="I33" s="101"/>
      <c r="J33" s="101"/>
      <c r="K33" s="101"/>
      <c r="L33" s="101"/>
    </row>
    <row r="34" spans="1:12" ht="33" customHeight="1" x14ac:dyDescent="0.25">
      <c r="A34" s="98" t="str">
        <f xml:space="preserve"> IF( OR(B30="",B31=""),"No information available.","If  the student's systolic BP is above " &amp; A45 &amp; " OR diastolic BP is above " &amp; B45 &amp; ", then it is recommended that the student be seen by a health care provider and these results are shared with the provider. ")</f>
        <v xml:space="preserve">If  the student's systolic BP is above 110 OR diastolic BP is above 69, then it is recommended that the student be seen by a health care provider and these results are shared with the provider. </v>
      </c>
      <c r="B34" s="98"/>
      <c r="C34" s="98"/>
      <c r="D34" s="98"/>
      <c r="E34" s="98"/>
      <c r="G34" s="100" t="s">
        <v>2232</v>
      </c>
      <c r="H34" s="100"/>
      <c r="I34" s="100"/>
      <c r="J34" s="100"/>
      <c r="K34" s="100"/>
      <c r="L34" s="86"/>
    </row>
    <row r="35" spans="1:12" ht="21" customHeight="1" x14ac:dyDescent="0.25">
      <c r="A35" s="98"/>
      <c r="B35" s="98"/>
      <c r="C35" s="98"/>
      <c r="D35" s="98"/>
      <c r="E35" s="98"/>
      <c r="G35" s="103"/>
      <c r="H35" s="103"/>
      <c r="I35" s="103"/>
      <c r="J35" s="103"/>
      <c r="K35" s="103"/>
    </row>
    <row r="36" spans="1:12" ht="4.5" customHeight="1" x14ac:dyDescent="0.25">
      <c r="A36" s="72"/>
      <c r="B36" s="72"/>
      <c r="C36" s="72"/>
      <c r="D36" s="72"/>
      <c r="E36" s="72"/>
      <c r="G36" s="102" t="s">
        <v>2233</v>
      </c>
      <c r="H36" s="102"/>
      <c r="I36" s="102"/>
      <c r="J36" s="102"/>
      <c r="K36" s="102"/>
    </row>
    <row r="37" spans="1:12" x14ac:dyDescent="0.25">
      <c r="A37" s="110" t="s">
        <v>106</v>
      </c>
      <c r="B37" s="111"/>
      <c r="C37" s="110" t="s">
        <v>34</v>
      </c>
      <c r="D37" s="110"/>
      <c r="E37" s="110"/>
      <c r="G37" s="102"/>
      <c r="H37" s="102"/>
      <c r="I37" s="102"/>
      <c r="J37" s="102"/>
      <c r="K37" s="102"/>
    </row>
    <row r="38" spans="1:12" ht="15.75" x14ac:dyDescent="0.3">
      <c r="A38" s="73" t="s">
        <v>123</v>
      </c>
      <c r="B38" s="73" t="s">
        <v>124</v>
      </c>
      <c r="C38" s="116"/>
      <c r="D38" s="116"/>
      <c r="E38" s="116"/>
      <c r="G38" s="102" t="s">
        <v>2234</v>
      </c>
      <c r="H38" s="102"/>
      <c r="I38" s="102"/>
      <c r="J38" s="102"/>
      <c r="K38" s="102"/>
    </row>
    <row r="39" spans="1:12" ht="16.5" x14ac:dyDescent="0.3">
      <c r="A39" s="66"/>
      <c r="B39" s="74"/>
      <c r="C39" s="116"/>
      <c r="D39" s="116"/>
      <c r="E39" s="116"/>
      <c r="G39" s="102"/>
      <c r="H39" s="102"/>
      <c r="I39" s="102"/>
      <c r="J39" s="102"/>
      <c r="K39" s="102"/>
    </row>
    <row r="40" spans="1:12" ht="16.5" x14ac:dyDescent="0.3">
      <c r="A40" s="106"/>
      <c r="B40" s="107"/>
      <c r="C40" s="109" t="s">
        <v>125</v>
      </c>
      <c r="D40" s="109"/>
      <c r="E40" s="109"/>
      <c r="G40" s="102" t="s">
        <v>2235</v>
      </c>
      <c r="H40" s="102"/>
      <c r="I40" s="102"/>
      <c r="J40" s="102"/>
      <c r="K40" s="102"/>
    </row>
    <row r="41" spans="1:12" ht="15" customHeight="1" x14ac:dyDescent="0.3">
      <c r="A41" s="76">
        <v>125</v>
      </c>
      <c r="B41" s="77">
        <v>85</v>
      </c>
      <c r="C41" s="66"/>
      <c r="D41" s="66"/>
      <c r="E41" s="66"/>
      <c r="G41" s="102"/>
      <c r="H41" s="102"/>
      <c r="I41" s="102"/>
      <c r="J41" s="102"/>
      <c r="K41" s="102"/>
    </row>
    <row r="42" spans="1:12" ht="15" customHeight="1" x14ac:dyDescent="0.3">
      <c r="A42" s="121"/>
      <c r="B42" s="122"/>
      <c r="C42" s="108" t="s">
        <v>126</v>
      </c>
      <c r="D42" s="108"/>
      <c r="E42" s="108"/>
      <c r="G42" s="102" t="s">
        <v>2236</v>
      </c>
      <c r="H42" s="102"/>
      <c r="I42" s="102"/>
      <c r="J42" s="102"/>
      <c r="K42" s="102"/>
    </row>
    <row r="43" spans="1:12" ht="16.5" x14ac:dyDescent="0.3">
      <c r="A43" s="76">
        <v>113</v>
      </c>
      <c r="B43" s="77">
        <v>73</v>
      </c>
      <c r="C43" s="66"/>
      <c r="D43" s="66"/>
      <c r="E43" s="66"/>
      <c r="G43" s="102"/>
      <c r="H43" s="102"/>
      <c r="I43" s="102"/>
      <c r="J43" s="102"/>
      <c r="K43" s="102"/>
    </row>
    <row r="44" spans="1:12" ht="16.5" x14ac:dyDescent="0.3">
      <c r="A44" s="104"/>
      <c r="B44" s="105"/>
      <c r="C44" s="123" t="s">
        <v>127</v>
      </c>
      <c r="D44" s="123"/>
      <c r="E44" s="123"/>
      <c r="G44" s="78"/>
      <c r="H44" s="78"/>
      <c r="I44" s="78"/>
      <c r="J44" s="78"/>
      <c r="K44" s="78"/>
    </row>
    <row r="45" spans="1:12" ht="15.75" customHeight="1" x14ac:dyDescent="0.3">
      <c r="A45" s="76">
        <v>110</v>
      </c>
      <c r="B45" s="77">
        <v>69</v>
      </c>
      <c r="C45" s="66"/>
      <c r="D45" s="66"/>
      <c r="E45" s="66"/>
      <c r="G45" s="115"/>
      <c r="H45" s="115"/>
      <c r="I45" s="115"/>
      <c r="J45" s="115"/>
      <c r="K45" s="115"/>
    </row>
    <row r="46" spans="1:12" ht="16.5" x14ac:dyDescent="0.3">
      <c r="A46" s="117"/>
      <c r="B46" s="118"/>
      <c r="C46" s="120" t="s">
        <v>91</v>
      </c>
      <c r="D46" s="120"/>
      <c r="E46" s="120"/>
      <c r="G46" s="119"/>
      <c r="H46" s="119"/>
      <c r="I46" s="119"/>
      <c r="J46" s="119"/>
      <c r="K46" s="119"/>
    </row>
    <row r="47" spans="1:12" ht="15" customHeight="1" x14ac:dyDescent="0.3">
      <c r="A47" s="87"/>
      <c r="B47" s="87"/>
      <c r="C47" s="87"/>
      <c r="D47" s="87"/>
      <c r="E47" s="87"/>
      <c r="G47" s="119"/>
      <c r="H47" s="119"/>
      <c r="I47" s="119"/>
      <c r="J47" s="119"/>
      <c r="K47" s="119"/>
    </row>
    <row r="48" spans="1:12" ht="15" customHeight="1" x14ac:dyDescent="0.25">
      <c r="A48" s="114" t="s">
        <v>128</v>
      </c>
      <c r="B48" s="114"/>
      <c r="C48" s="114"/>
      <c r="D48" s="114"/>
      <c r="E48" s="114"/>
      <c r="F48" s="114"/>
      <c r="G48" s="114"/>
      <c r="H48" s="114"/>
      <c r="I48" s="114"/>
      <c r="J48" s="114"/>
      <c r="K48" s="114"/>
      <c r="L48" s="114"/>
    </row>
    <row r="49" spans="1:12" ht="15" customHeight="1" x14ac:dyDescent="0.25">
      <c r="A49" s="98" t="s">
        <v>129</v>
      </c>
      <c r="B49" s="98"/>
      <c r="C49" s="98"/>
      <c r="D49" s="98"/>
      <c r="E49" s="98"/>
      <c r="F49" s="98"/>
      <c r="G49" s="98"/>
      <c r="H49" s="98"/>
      <c r="I49" s="98"/>
      <c r="J49" s="98"/>
      <c r="K49" s="98"/>
      <c r="L49" s="99"/>
    </row>
    <row r="50" spans="1:12" ht="15" customHeight="1" x14ac:dyDescent="0.25">
      <c r="A50" s="98"/>
      <c r="B50" s="98"/>
      <c r="C50" s="98"/>
      <c r="D50" s="98"/>
      <c r="E50" s="98"/>
      <c r="F50" s="98"/>
      <c r="G50" s="98"/>
      <c r="H50" s="98"/>
      <c r="I50" s="98"/>
      <c r="J50" s="98"/>
      <c r="K50" s="98"/>
      <c r="L50" s="99"/>
    </row>
    <row r="51" spans="1:12" ht="15.75" x14ac:dyDescent="0.3">
      <c r="A51" s="70" t="s">
        <v>130</v>
      </c>
      <c r="B51" s="88" t="s">
        <v>68</v>
      </c>
      <c r="C51" s="89" t="s">
        <v>131</v>
      </c>
      <c r="D51" s="90" t="s">
        <v>68</v>
      </c>
      <c r="E51" s="87" t="s">
        <v>132</v>
      </c>
      <c r="F51" s="81" t="s">
        <v>68</v>
      </c>
      <c r="G51" s="70" t="s">
        <v>133</v>
      </c>
      <c r="H51" s="88" t="s">
        <v>68</v>
      </c>
      <c r="I51" s="70" t="s">
        <v>134</v>
      </c>
      <c r="J51" s="88" t="s">
        <v>68</v>
      </c>
      <c r="K51" s="70"/>
      <c r="L51" s="71"/>
    </row>
    <row r="52" spans="1:12" ht="15.75" x14ac:dyDescent="0.3">
      <c r="A52" s="113" t="s">
        <v>135</v>
      </c>
      <c r="B52" s="113"/>
      <c r="C52" s="113"/>
      <c r="D52" s="113"/>
      <c r="E52" s="113"/>
      <c r="F52" s="71"/>
      <c r="G52" s="113"/>
      <c r="H52" s="113"/>
      <c r="I52" s="113"/>
      <c r="J52" s="113"/>
      <c r="K52" s="113"/>
      <c r="L52" s="71"/>
    </row>
  </sheetData>
  <mergeCells count="47">
    <mergeCell ref="A28:E28"/>
    <mergeCell ref="G28:L28"/>
    <mergeCell ref="A34:E35"/>
    <mergeCell ref="A5:L7"/>
    <mergeCell ref="G12:L12"/>
    <mergeCell ref="A8:L11"/>
    <mergeCell ref="B14:E14"/>
    <mergeCell ref="A21:E27"/>
    <mergeCell ref="A20:E20"/>
    <mergeCell ref="H17:I17"/>
    <mergeCell ref="B16:C16"/>
    <mergeCell ref="B17:E19"/>
    <mergeCell ref="G21:L27"/>
    <mergeCell ref="G20:L20"/>
    <mergeCell ref="A12:E12"/>
    <mergeCell ref="B13:E13"/>
    <mergeCell ref="A52:E52"/>
    <mergeCell ref="G52:K52"/>
    <mergeCell ref="A48:L48"/>
    <mergeCell ref="G45:K45"/>
    <mergeCell ref="G37:K37"/>
    <mergeCell ref="C38:E39"/>
    <mergeCell ref="A46:B46"/>
    <mergeCell ref="G46:K47"/>
    <mergeCell ref="G42:K42"/>
    <mergeCell ref="G43:K43"/>
    <mergeCell ref="C46:E46"/>
    <mergeCell ref="A42:B42"/>
    <mergeCell ref="C44:E44"/>
    <mergeCell ref="G38:K38"/>
    <mergeCell ref="G39:K39"/>
    <mergeCell ref="G40:K40"/>
    <mergeCell ref="A49:K50"/>
    <mergeCell ref="L49:L50"/>
    <mergeCell ref="A33:E33"/>
    <mergeCell ref="G30:L33"/>
    <mergeCell ref="G36:K36"/>
    <mergeCell ref="G41:K41"/>
    <mergeCell ref="G35:K35"/>
    <mergeCell ref="A44:B44"/>
    <mergeCell ref="A40:B40"/>
    <mergeCell ref="C42:E42"/>
    <mergeCell ref="C40:E40"/>
    <mergeCell ref="A37:B37"/>
    <mergeCell ref="A32:E32"/>
    <mergeCell ref="G34:K34"/>
    <mergeCell ref="C37:E37"/>
  </mergeCells>
  <conditionalFormatting sqref="C40:E40">
    <cfRule type="expression" dxfId="86" priority="4">
      <formula>$A$32="Your BP Category is Stage 2 Hypertension"</formula>
    </cfRule>
  </conditionalFormatting>
  <conditionalFormatting sqref="C46:E46">
    <cfRule type="expression" dxfId="85" priority="3">
      <formula>$A$32="Your BP Category is Normal"</formula>
    </cfRule>
  </conditionalFormatting>
  <conditionalFormatting sqref="C44:E44">
    <cfRule type="expression" dxfId="84" priority="2">
      <formula>$A$32="Your BP Category is Elevated BP"</formula>
    </cfRule>
  </conditionalFormatting>
  <conditionalFormatting sqref="C42:E42">
    <cfRule type="expression" dxfId="83" priority="1">
      <formula>$A$32="Your BP Category is Stage 1 Hypertension"</formula>
    </cfRule>
  </conditionalFormatting>
  <printOptions horizontalCentered="1" verticalCentered="1"/>
  <pageMargins left="0" right="0" top="0" bottom="0" header="0" footer="0"/>
  <pageSetup scale="90" fitToWidth="2" orientation="portrait" horizontalDpi="4294967293" verticalDpi="4294967293" r:id="rId1"/>
  <headerFooter scaleWithDoc="0" alignWithMargins="0"/>
  <drawing r:id="rId2"/>
  <legacyDrawing r:id="rId3"/>
  <oleObjects>
    <mc:AlternateContent xmlns:mc="http://schemas.openxmlformats.org/markup-compatibility/2006">
      <mc:Choice Requires="x14">
        <oleObject progId="Document" shapeId="2051" r:id="rId4">
          <objectPr defaultSize="0" r:id="rId5">
            <anchor moveWithCells="1">
              <from>
                <xdr:col>12</xdr:col>
                <xdr:colOff>476250</xdr:colOff>
                <xdr:row>4</xdr:row>
                <xdr:rowOff>171450</xdr:rowOff>
              </from>
              <to>
                <xdr:col>24</xdr:col>
                <xdr:colOff>228600</xdr:colOff>
                <xdr:row>51</xdr:row>
                <xdr:rowOff>57150</xdr:rowOff>
              </to>
            </anchor>
          </objectPr>
        </oleObject>
      </mc:Choice>
      <mc:Fallback>
        <oleObject progId="Document" shapeId="205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442"/>
  <sheetViews>
    <sheetView topLeftCell="A112" zoomScale="85" zoomScaleNormal="85" workbookViewId="0">
      <selection activeCell="E63" sqref="E63:F63"/>
    </sheetView>
  </sheetViews>
  <sheetFormatPr defaultColWidth="7.5703125" defaultRowHeight="12.75" x14ac:dyDescent="0.25"/>
  <cols>
    <col min="1" max="1" width="10.7109375" style="20" bestFit="1" customWidth="1"/>
    <col min="2" max="2" width="16.7109375" style="20" bestFit="1" customWidth="1"/>
    <col min="3" max="3" width="16.5703125" style="20" bestFit="1" customWidth="1"/>
    <col min="4" max="11" width="17.28515625" style="20" bestFit="1" customWidth="1"/>
    <col min="12" max="16384" width="7.5703125" style="20"/>
  </cols>
  <sheetData>
    <row r="1" spans="1:11" x14ac:dyDescent="0.25">
      <c r="A1" s="129" t="s">
        <v>136</v>
      </c>
      <c r="B1" s="129"/>
      <c r="C1" s="129"/>
      <c r="D1" s="129"/>
      <c r="E1" s="129"/>
      <c r="F1" s="129"/>
      <c r="G1" s="129"/>
      <c r="H1" s="129"/>
      <c r="I1" s="129"/>
      <c r="J1" s="129"/>
      <c r="K1" s="129"/>
    </row>
    <row r="2" spans="1:11" x14ac:dyDescent="0.25">
      <c r="A2" s="20" t="s">
        <v>137</v>
      </c>
      <c r="B2" s="20" t="s">
        <v>138</v>
      </c>
      <c r="C2" s="20" t="s">
        <v>139</v>
      </c>
      <c r="D2" s="20" t="s">
        <v>140</v>
      </c>
      <c r="E2" s="20" t="s">
        <v>141</v>
      </c>
      <c r="F2" s="20" t="s">
        <v>142</v>
      </c>
      <c r="G2" s="20" t="s">
        <v>143</v>
      </c>
      <c r="H2" s="20" t="s">
        <v>144</v>
      </c>
      <c r="I2" s="20" t="s">
        <v>145</v>
      </c>
      <c r="J2" s="20" t="s">
        <v>146</v>
      </c>
      <c r="K2" s="20" t="s">
        <v>147</v>
      </c>
    </row>
    <row r="3" spans="1:11" x14ac:dyDescent="0.25">
      <c r="A3" s="20">
        <v>24</v>
      </c>
      <c r="B3" s="20">
        <v>14.520949999999999</v>
      </c>
      <c r="C3" s="20">
        <v>14.73732</v>
      </c>
      <c r="D3" s="20">
        <v>15.09033</v>
      </c>
      <c r="E3" s="20">
        <v>15.74164</v>
      </c>
      <c r="F3" s="20">
        <v>16.575030000000002</v>
      </c>
      <c r="G3" s="20">
        <v>17.557189999999999</v>
      </c>
      <c r="H3" s="20">
        <v>18.162189999999999</v>
      </c>
      <c r="I3" s="20">
        <v>18.609480000000001</v>
      </c>
      <c r="J3" s="20">
        <v>19.338010000000001</v>
      </c>
      <c r="K3" s="20">
        <v>19.859860000000001</v>
      </c>
    </row>
    <row r="4" spans="1:11" x14ac:dyDescent="0.25">
      <c r="A4" s="20">
        <v>24.5</v>
      </c>
      <c r="B4" s="20">
        <v>14.50348</v>
      </c>
      <c r="C4" s="20">
        <v>14.719290000000001</v>
      </c>
      <c r="D4" s="20">
        <v>15.07117</v>
      </c>
      <c r="E4" s="20">
        <v>15.71963</v>
      </c>
      <c r="F4" s="20">
        <v>16.54777</v>
      </c>
      <c r="G4" s="20">
        <v>17.52129</v>
      </c>
      <c r="H4" s="20">
        <v>18.11955</v>
      </c>
      <c r="I4" s="20">
        <v>18.561109999999999</v>
      </c>
      <c r="J4" s="20">
        <v>19.2789</v>
      </c>
      <c r="K4" s="20">
        <v>19.79194</v>
      </c>
    </row>
    <row r="5" spans="1:11" x14ac:dyDescent="0.25">
      <c r="A5" s="20">
        <v>25.5</v>
      </c>
      <c r="B5" s="20">
        <v>14.468819999999999</v>
      </c>
      <c r="C5" s="20">
        <v>14.68361</v>
      </c>
      <c r="D5" s="20">
        <v>15.03336</v>
      </c>
      <c r="E5" s="20">
        <v>15.67634</v>
      </c>
      <c r="F5" s="20">
        <v>16.494430000000001</v>
      </c>
      <c r="G5" s="20">
        <v>17.451350000000001</v>
      </c>
      <c r="H5" s="20">
        <v>18.03668</v>
      </c>
      <c r="I5" s="20">
        <v>18.467300000000002</v>
      </c>
      <c r="J5" s="20">
        <v>19.164660000000001</v>
      </c>
      <c r="K5" s="20">
        <v>19.661020000000001</v>
      </c>
    </row>
    <row r="6" spans="1:11" x14ac:dyDescent="0.25">
      <c r="A6" s="20">
        <v>26.5</v>
      </c>
      <c r="B6" s="20">
        <v>14.4346</v>
      </c>
      <c r="C6" s="20">
        <v>14.648429999999999</v>
      </c>
      <c r="D6" s="20">
        <v>14.9962</v>
      </c>
      <c r="E6" s="20">
        <v>15.634029999999999</v>
      </c>
      <c r="F6" s="20">
        <v>16.442599999999999</v>
      </c>
      <c r="G6" s="20">
        <v>17.383839999999999</v>
      </c>
      <c r="H6" s="20">
        <v>17.957000000000001</v>
      </c>
      <c r="I6" s="20">
        <v>18.377359999999999</v>
      </c>
      <c r="J6" s="20">
        <v>19.055669999999999</v>
      </c>
      <c r="K6" s="20">
        <v>19.536580000000001</v>
      </c>
    </row>
    <row r="7" spans="1:11" x14ac:dyDescent="0.25">
      <c r="A7" s="20">
        <v>27.5</v>
      </c>
      <c r="B7" s="20">
        <v>14.400829999999999</v>
      </c>
      <c r="C7" s="20">
        <v>14.61379</v>
      </c>
      <c r="D7" s="20">
        <v>14.95969</v>
      </c>
      <c r="E7" s="20">
        <v>15.59268</v>
      </c>
      <c r="F7" s="20">
        <v>16.392240000000001</v>
      </c>
      <c r="G7" s="20">
        <v>17.318709999999999</v>
      </c>
      <c r="H7" s="20">
        <v>17.880469999999999</v>
      </c>
      <c r="I7" s="20">
        <v>18.291250000000002</v>
      </c>
      <c r="J7" s="20">
        <v>18.95187</v>
      </c>
      <c r="K7" s="20">
        <v>19.418489999999998</v>
      </c>
    </row>
    <row r="8" spans="1:11" x14ac:dyDescent="0.25">
      <c r="A8" s="20">
        <v>28.5</v>
      </c>
      <c r="B8" s="20">
        <v>14.36755</v>
      </c>
      <c r="C8" s="20">
        <v>14.579689999999999</v>
      </c>
      <c r="D8" s="20">
        <v>14.92385</v>
      </c>
      <c r="E8" s="20">
        <v>15.55226</v>
      </c>
      <c r="F8" s="20">
        <v>16.343340000000001</v>
      </c>
      <c r="G8" s="20">
        <v>17.255929999999999</v>
      </c>
      <c r="H8" s="20">
        <v>17.807040000000001</v>
      </c>
      <c r="I8" s="20">
        <v>18.208919999999999</v>
      </c>
      <c r="J8" s="20">
        <v>18.853169999999999</v>
      </c>
      <c r="K8" s="20">
        <v>19.306650000000001</v>
      </c>
    </row>
    <row r="9" spans="1:11" x14ac:dyDescent="0.25">
      <c r="A9" s="20">
        <v>29.5</v>
      </c>
      <c r="B9" s="20">
        <v>14.33478</v>
      </c>
      <c r="C9" s="20">
        <v>14.546150000000001</v>
      </c>
      <c r="D9" s="20">
        <v>14.88866</v>
      </c>
      <c r="E9" s="20">
        <v>15.51275</v>
      </c>
      <c r="F9" s="20">
        <v>16.295839999999998</v>
      </c>
      <c r="G9" s="20">
        <v>17.195460000000001</v>
      </c>
      <c r="H9" s="20">
        <v>17.73667</v>
      </c>
      <c r="I9" s="20">
        <v>18.130310000000001</v>
      </c>
      <c r="J9" s="20">
        <v>18.75949</v>
      </c>
      <c r="K9" s="20">
        <v>19.200970000000002</v>
      </c>
    </row>
    <row r="10" spans="1:11" x14ac:dyDescent="0.25">
      <c r="A10" s="20">
        <v>30.5</v>
      </c>
      <c r="B10" s="20">
        <v>14.302569999999999</v>
      </c>
      <c r="C10" s="20">
        <v>14.51319</v>
      </c>
      <c r="D10" s="20">
        <v>14.854139999999999</v>
      </c>
      <c r="E10" s="20">
        <v>15.47414</v>
      </c>
      <c r="F10" s="20">
        <v>16.24972</v>
      </c>
      <c r="G10" s="20">
        <v>17.137260000000001</v>
      </c>
      <c r="H10" s="20">
        <v>17.669319999999999</v>
      </c>
      <c r="I10" s="20">
        <v>18.05538</v>
      </c>
      <c r="J10" s="20">
        <v>18.670780000000001</v>
      </c>
      <c r="K10" s="20">
        <v>19.101320000000001</v>
      </c>
    </row>
    <row r="11" spans="1:11" x14ac:dyDescent="0.25">
      <c r="A11" s="20">
        <v>31.5</v>
      </c>
      <c r="B11" s="20">
        <v>14.27093</v>
      </c>
      <c r="C11" s="20">
        <v>14.480840000000001</v>
      </c>
      <c r="D11" s="20">
        <v>14.820270000000001</v>
      </c>
      <c r="E11" s="20">
        <v>15.436389999999999</v>
      </c>
      <c r="F11" s="20">
        <v>16.20495</v>
      </c>
      <c r="G11" s="20">
        <v>17.081299999999999</v>
      </c>
      <c r="H11" s="20">
        <v>17.604949999999999</v>
      </c>
      <c r="I11" s="20">
        <v>17.984079999999999</v>
      </c>
      <c r="J11" s="20">
        <v>18.586950000000002</v>
      </c>
      <c r="K11" s="20">
        <v>19.00761</v>
      </c>
    </row>
    <row r="12" spans="1:11" x14ac:dyDescent="0.25">
      <c r="A12" s="20">
        <v>32.5</v>
      </c>
      <c r="B12" s="20">
        <v>14.239890000000001</v>
      </c>
      <c r="C12" s="20">
        <v>14.44909</v>
      </c>
      <c r="D12" s="20">
        <v>14.78707</v>
      </c>
      <c r="E12" s="20">
        <v>15.399509999999999</v>
      </c>
      <c r="F12" s="20">
        <v>16.1615</v>
      </c>
      <c r="G12" s="20">
        <v>17.027529999999999</v>
      </c>
      <c r="H12" s="20">
        <v>17.543510000000001</v>
      </c>
      <c r="I12" s="20">
        <v>17.916350000000001</v>
      </c>
      <c r="J12" s="20">
        <v>18.507919999999999</v>
      </c>
      <c r="K12" s="20">
        <v>18.919730000000001</v>
      </c>
    </row>
    <row r="13" spans="1:11" x14ac:dyDescent="0.25">
      <c r="A13" s="20">
        <v>33.5</v>
      </c>
      <c r="B13" s="20">
        <v>14.209479999999999</v>
      </c>
      <c r="C13" s="20">
        <v>14.41798</v>
      </c>
      <c r="D13" s="20">
        <v>14.754530000000001</v>
      </c>
      <c r="E13" s="20">
        <v>15.36345</v>
      </c>
      <c r="F13" s="20">
        <v>16.119330000000001</v>
      </c>
      <c r="G13" s="20">
        <v>16.975919999999999</v>
      </c>
      <c r="H13" s="20">
        <v>17.484960000000001</v>
      </c>
      <c r="I13" s="20">
        <v>17.852150000000002</v>
      </c>
      <c r="J13" s="20">
        <v>18.433630000000001</v>
      </c>
      <c r="K13" s="20">
        <v>18.837579999999999</v>
      </c>
    </row>
    <row r="14" spans="1:11" x14ac:dyDescent="0.25">
      <c r="A14" s="20">
        <v>34.5</v>
      </c>
      <c r="B14" s="20">
        <v>14.17972</v>
      </c>
      <c r="C14" s="20">
        <v>14.387499999999999</v>
      </c>
      <c r="D14" s="20">
        <v>14.72264</v>
      </c>
      <c r="E14" s="20">
        <v>15.32822</v>
      </c>
      <c r="F14" s="20">
        <v>16.078430000000001</v>
      </c>
      <c r="G14" s="20">
        <v>16.926449999999999</v>
      </c>
      <c r="H14" s="20">
        <v>17.429269999999999</v>
      </c>
      <c r="I14" s="20">
        <v>17.791429999999998</v>
      </c>
      <c r="J14" s="20">
        <v>18.364000000000001</v>
      </c>
      <c r="K14" s="20">
        <v>18.761060000000001</v>
      </c>
    </row>
    <row r="15" spans="1:11" x14ac:dyDescent="0.25">
      <c r="A15" s="20">
        <v>35.5</v>
      </c>
      <c r="B15" s="20">
        <v>14.15063</v>
      </c>
      <c r="C15" s="20">
        <v>14.357670000000001</v>
      </c>
      <c r="D15" s="20">
        <v>14.691420000000001</v>
      </c>
      <c r="E15" s="20">
        <v>15.29379</v>
      </c>
      <c r="F15" s="20">
        <v>16.03876</v>
      </c>
      <c r="G15" s="20">
        <v>16.879069999999999</v>
      </c>
      <c r="H15" s="20">
        <v>17.376390000000001</v>
      </c>
      <c r="I15" s="20">
        <v>17.73414</v>
      </c>
      <c r="J15" s="20">
        <v>18.298950000000001</v>
      </c>
      <c r="K15" s="20">
        <v>18.690059999999999</v>
      </c>
    </row>
    <row r="16" spans="1:11" x14ac:dyDescent="0.25">
      <c r="A16" s="20">
        <v>36.5</v>
      </c>
      <c r="B16" s="20">
        <v>14.12223</v>
      </c>
      <c r="C16" s="20">
        <v>14.32851</v>
      </c>
      <c r="D16" s="20">
        <v>14.66086</v>
      </c>
      <c r="E16" s="20">
        <v>15.260160000000001</v>
      </c>
      <c r="F16" s="20">
        <v>16.000299999999999</v>
      </c>
      <c r="G16" s="20">
        <v>16.833760000000002</v>
      </c>
      <c r="H16" s="20">
        <v>17.326270000000001</v>
      </c>
      <c r="I16" s="20">
        <v>17.680219999999998</v>
      </c>
      <c r="J16" s="20">
        <v>18.238420000000001</v>
      </c>
      <c r="K16" s="20">
        <v>18.624490000000002</v>
      </c>
    </row>
    <row r="17" spans="1:11" x14ac:dyDescent="0.25">
      <c r="A17" s="20">
        <v>37.5</v>
      </c>
      <c r="B17" s="20">
        <v>14.094530000000001</v>
      </c>
      <c r="C17" s="20">
        <v>14.30002</v>
      </c>
      <c r="D17" s="20">
        <v>14.63096</v>
      </c>
      <c r="E17" s="20">
        <v>15.227309999999999</v>
      </c>
      <c r="F17" s="20">
        <v>15.963039999999999</v>
      </c>
      <c r="G17" s="20">
        <v>16.790479999999999</v>
      </c>
      <c r="H17" s="20">
        <v>17.278890000000001</v>
      </c>
      <c r="I17" s="20">
        <v>17.629629999999999</v>
      </c>
      <c r="J17" s="20">
        <v>18.182310000000001</v>
      </c>
      <c r="K17" s="20">
        <v>18.564250000000001</v>
      </c>
    </row>
    <row r="18" spans="1:11" x14ac:dyDescent="0.25">
      <c r="A18" s="20">
        <v>38.5</v>
      </c>
      <c r="B18" s="20">
        <v>14.06756</v>
      </c>
      <c r="C18" s="20">
        <v>14.272220000000001</v>
      </c>
      <c r="D18" s="20">
        <v>14.60173</v>
      </c>
      <c r="E18" s="20">
        <v>15.19523</v>
      </c>
      <c r="F18" s="20">
        <v>15.92695</v>
      </c>
      <c r="G18" s="20">
        <v>16.749199999999998</v>
      </c>
      <c r="H18" s="20">
        <v>17.234190000000002</v>
      </c>
      <c r="I18" s="20">
        <v>17.58231</v>
      </c>
      <c r="J18" s="20">
        <v>18.130569999999999</v>
      </c>
      <c r="K18" s="20">
        <v>18.509239999999998</v>
      </c>
    </row>
    <row r="19" spans="1:11" x14ac:dyDescent="0.25">
      <c r="A19" s="20">
        <v>39.5</v>
      </c>
      <c r="B19" s="20">
        <v>14.041320000000001</v>
      </c>
      <c r="C19" s="20">
        <v>14.245100000000001</v>
      </c>
      <c r="D19" s="20">
        <v>14.57316</v>
      </c>
      <c r="E19" s="20">
        <v>15.163919999999999</v>
      </c>
      <c r="F19" s="20">
        <v>15.89203</v>
      </c>
      <c r="G19" s="20">
        <v>16.709879999999998</v>
      </c>
      <c r="H19" s="20">
        <v>17.192129999999999</v>
      </c>
      <c r="I19" s="20">
        <v>17.5382</v>
      </c>
      <c r="J19" s="20">
        <v>18.083110000000001</v>
      </c>
      <c r="K19" s="20">
        <v>18.459379999999999</v>
      </c>
    </row>
    <row r="20" spans="1:11" x14ac:dyDescent="0.25">
      <c r="A20" s="20">
        <v>40.5</v>
      </c>
      <c r="B20" s="20">
        <v>14.01582</v>
      </c>
      <c r="C20" s="20">
        <v>14.218680000000001</v>
      </c>
      <c r="D20" s="20">
        <v>14.54527</v>
      </c>
      <c r="E20" s="20">
        <v>15.133369999999999</v>
      </c>
      <c r="F20" s="20">
        <v>15.85824</v>
      </c>
      <c r="G20" s="20">
        <v>16.672509999999999</v>
      </c>
      <c r="H20" s="20">
        <v>17.152660000000001</v>
      </c>
      <c r="I20" s="20">
        <v>17.497250000000001</v>
      </c>
      <c r="J20" s="20">
        <v>18.039860000000001</v>
      </c>
      <c r="K20" s="20">
        <v>18.414560000000002</v>
      </c>
    </row>
    <row r="21" spans="1:11" x14ac:dyDescent="0.25">
      <c r="A21" s="20">
        <v>41.5</v>
      </c>
      <c r="B21" s="20">
        <v>13.991070000000001</v>
      </c>
      <c r="C21" s="20">
        <v>14.192970000000001</v>
      </c>
      <c r="D21" s="20">
        <v>14.518050000000001</v>
      </c>
      <c r="E21" s="20">
        <v>15.103590000000001</v>
      </c>
      <c r="F21" s="20">
        <v>15.82559</v>
      </c>
      <c r="G21" s="20">
        <v>16.637039999999999</v>
      </c>
      <c r="H21" s="20">
        <v>17.115749999999998</v>
      </c>
      <c r="I21" s="20">
        <v>17.459409999999998</v>
      </c>
      <c r="J21" s="20">
        <v>18.00074</v>
      </c>
      <c r="K21" s="20">
        <v>18.374690000000001</v>
      </c>
    </row>
    <row r="22" spans="1:11" x14ac:dyDescent="0.25">
      <c r="A22" s="20">
        <v>42.5</v>
      </c>
      <c r="B22" s="20">
        <v>13.96707</v>
      </c>
      <c r="C22" s="20">
        <v>14.167960000000001</v>
      </c>
      <c r="D22" s="20">
        <v>14.49151</v>
      </c>
      <c r="E22" s="20">
        <v>15.074579999999999</v>
      </c>
      <c r="F22" s="20">
        <v>15.79406</v>
      </c>
      <c r="G22" s="20">
        <v>16.603449999999999</v>
      </c>
      <c r="H22" s="20">
        <v>17.08135</v>
      </c>
      <c r="I22" s="20">
        <v>17.424620000000001</v>
      </c>
      <c r="J22" s="20">
        <v>17.965679999999999</v>
      </c>
      <c r="K22" s="20">
        <v>18.339690000000001</v>
      </c>
    </row>
    <row r="23" spans="1:11" x14ac:dyDescent="0.25">
      <c r="A23" s="20">
        <v>43.5</v>
      </c>
      <c r="B23" s="20">
        <v>13.94383</v>
      </c>
      <c r="C23" s="20">
        <v>14.14367</v>
      </c>
      <c r="D23" s="20">
        <v>14.46566</v>
      </c>
      <c r="E23" s="20">
        <v>15.046329999999999</v>
      </c>
      <c r="F23" s="20">
        <v>15.763640000000001</v>
      </c>
      <c r="G23" s="20">
        <v>16.5717</v>
      </c>
      <c r="H23" s="20">
        <v>17.049410000000002</v>
      </c>
      <c r="I23" s="20">
        <v>17.39282</v>
      </c>
      <c r="J23" s="20">
        <v>17.93459</v>
      </c>
      <c r="K23" s="20">
        <v>18.309470000000001</v>
      </c>
    </row>
    <row r="24" spans="1:11" x14ac:dyDescent="0.25">
      <c r="A24" s="20">
        <v>44.5</v>
      </c>
      <c r="B24" s="20">
        <v>13.921329999999999</v>
      </c>
      <c r="C24" s="20">
        <v>14.120089999999999</v>
      </c>
      <c r="D24" s="20">
        <v>14.4405</v>
      </c>
      <c r="E24" s="20">
        <v>15.01886</v>
      </c>
      <c r="F24" s="20">
        <v>15.73434</v>
      </c>
      <c r="G24" s="20">
        <v>16.54177</v>
      </c>
      <c r="H24" s="20">
        <v>17.019880000000001</v>
      </c>
      <c r="I24" s="20">
        <v>17.363949999999999</v>
      </c>
      <c r="J24" s="20">
        <v>17.907409999999999</v>
      </c>
      <c r="K24" s="20">
        <v>18.283930000000002</v>
      </c>
    </row>
    <row r="25" spans="1:11" x14ac:dyDescent="0.25">
      <c r="A25" s="20">
        <v>45.5</v>
      </c>
      <c r="B25" s="20">
        <v>13.89959</v>
      </c>
      <c r="C25" s="20">
        <v>14.09723</v>
      </c>
      <c r="D25" s="20">
        <v>14.416040000000001</v>
      </c>
      <c r="E25" s="20">
        <v>14.992179999999999</v>
      </c>
      <c r="F25" s="20">
        <v>15.70614</v>
      </c>
      <c r="G25" s="20">
        <v>16.513639999999999</v>
      </c>
      <c r="H25" s="20">
        <v>16.992719999999998</v>
      </c>
      <c r="I25" s="20">
        <v>17.337949999999999</v>
      </c>
      <c r="J25" s="20">
        <v>17.884049999999998</v>
      </c>
      <c r="K25" s="20">
        <v>18.263000000000002</v>
      </c>
    </row>
    <row r="26" spans="1:11" x14ac:dyDescent="0.25">
      <c r="A26" s="20">
        <v>46.5</v>
      </c>
      <c r="B26" s="20">
        <v>13.878579999999999</v>
      </c>
      <c r="C26" s="20">
        <v>14.075089999999999</v>
      </c>
      <c r="D26" s="20">
        <v>14.392289999999999</v>
      </c>
      <c r="E26" s="20">
        <v>14.966290000000001</v>
      </c>
      <c r="F26" s="20">
        <v>15.679040000000001</v>
      </c>
      <c r="G26" s="20">
        <v>16.487259999999999</v>
      </c>
      <c r="H26" s="20">
        <v>16.967890000000001</v>
      </c>
      <c r="I26" s="20">
        <v>17.314769999999999</v>
      </c>
      <c r="J26" s="20">
        <v>17.864439999999998</v>
      </c>
      <c r="K26" s="20">
        <v>18.246580000000002</v>
      </c>
    </row>
    <row r="27" spans="1:11" x14ac:dyDescent="0.25">
      <c r="A27" s="20">
        <v>47.5</v>
      </c>
      <c r="B27" s="20">
        <v>13.858320000000001</v>
      </c>
      <c r="C27" s="20">
        <v>14.053660000000001</v>
      </c>
      <c r="D27" s="20">
        <v>14.369260000000001</v>
      </c>
      <c r="E27" s="20">
        <v>14.9412</v>
      </c>
      <c r="F27" s="20">
        <v>15.65305</v>
      </c>
      <c r="G27" s="20">
        <v>16.462620000000001</v>
      </c>
      <c r="H27" s="20">
        <v>16.945329999999998</v>
      </c>
      <c r="I27" s="20">
        <v>17.294339999999998</v>
      </c>
      <c r="J27" s="20">
        <v>17.848500000000001</v>
      </c>
      <c r="K27" s="20">
        <v>18.234590000000001</v>
      </c>
    </row>
    <row r="28" spans="1:11" x14ac:dyDescent="0.25">
      <c r="A28" s="20">
        <v>48.5</v>
      </c>
      <c r="B28" s="20">
        <v>13.83877</v>
      </c>
      <c r="C28" s="20">
        <v>14.032959999999999</v>
      </c>
      <c r="D28" s="20">
        <v>14.34695</v>
      </c>
      <c r="E28" s="20">
        <v>14.91694</v>
      </c>
      <c r="F28" s="20">
        <v>15.628170000000001</v>
      </c>
      <c r="G28" s="20">
        <v>16.439699999999998</v>
      </c>
      <c r="H28" s="20">
        <v>16.92501</v>
      </c>
      <c r="I28" s="20">
        <v>17.276610000000002</v>
      </c>
      <c r="J28" s="20">
        <v>17.83614</v>
      </c>
      <c r="K28" s="20">
        <v>18.226939999999999</v>
      </c>
    </row>
    <row r="29" spans="1:11" x14ac:dyDescent="0.25">
      <c r="A29" s="20">
        <v>49.5</v>
      </c>
      <c r="B29" s="20">
        <v>13.81995</v>
      </c>
      <c r="C29" s="20">
        <v>14.01296</v>
      </c>
      <c r="D29" s="20">
        <v>14.325369999999999</v>
      </c>
      <c r="E29" s="20">
        <v>14.893509999999999</v>
      </c>
      <c r="F29" s="20">
        <v>15.60441</v>
      </c>
      <c r="G29" s="20">
        <v>16.41846</v>
      </c>
      <c r="H29" s="20">
        <v>16.906880000000001</v>
      </c>
      <c r="I29" s="20">
        <v>17.261510000000001</v>
      </c>
      <c r="J29" s="20">
        <v>17.827300000000001</v>
      </c>
      <c r="K29" s="20">
        <v>18.22354</v>
      </c>
    </row>
    <row r="30" spans="1:11" x14ac:dyDescent="0.25">
      <c r="A30" s="20">
        <v>50.5</v>
      </c>
      <c r="B30" s="20">
        <v>13.801819999999999</v>
      </c>
      <c r="C30" s="20">
        <v>13.99367</v>
      </c>
      <c r="D30" s="20">
        <v>14.30453</v>
      </c>
      <c r="E30" s="20">
        <v>14.87093</v>
      </c>
      <c r="F30" s="20">
        <v>15.581759999999999</v>
      </c>
      <c r="G30" s="20">
        <v>16.398890000000002</v>
      </c>
      <c r="H30" s="20">
        <v>16.890889999999999</v>
      </c>
      <c r="I30" s="20">
        <v>17.248989999999999</v>
      </c>
      <c r="J30" s="20">
        <v>17.82189</v>
      </c>
      <c r="K30" s="20">
        <v>18.224309999999999</v>
      </c>
    </row>
    <row r="31" spans="1:11" x14ac:dyDescent="0.25">
      <c r="A31" s="20">
        <v>51.5</v>
      </c>
      <c r="B31" s="20">
        <v>13.78439</v>
      </c>
      <c r="C31" s="20">
        <v>13.97509</v>
      </c>
      <c r="D31" s="20">
        <v>14.28444</v>
      </c>
      <c r="E31" s="20">
        <v>14.849209999999999</v>
      </c>
      <c r="F31" s="20">
        <v>15.56025</v>
      </c>
      <c r="G31" s="20">
        <v>16.380970000000001</v>
      </c>
      <c r="H31" s="20">
        <v>16.877009999999999</v>
      </c>
      <c r="I31" s="20">
        <v>17.238990000000001</v>
      </c>
      <c r="J31" s="20">
        <v>17.81983</v>
      </c>
      <c r="K31" s="20">
        <v>18.229150000000001</v>
      </c>
    </row>
    <row r="32" spans="1:11" x14ac:dyDescent="0.25">
      <c r="A32" s="20">
        <v>52.5</v>
      </c>
      <c r="B32" s="20">
        <v>13.76763</v>
      </c>
      <c r="C32" s="20">
        <v>13.95722</v>
      </c>
      <c r="D32" s="20">
        <v>14.2651</v>
      </c>
      <c r="E32" s="20">
        <v>14.828379999999999</v>
      </c>
      <c r="F32" s="20">
        <v>15.539870000000001</v>
      </c>
      <c r="G32" s="20">
        <v>16.36468</v>
      </c>
      <c r="H32" s="20">
        <v>16.865189999999998</v>
      </c>
      <c r="I32" s="20">
        <v>17.231449999999999</v>
      </c>
      <c r="J32" s="20">
        <v>17.82104</v>
      </c>
      <c r="K32" s="20">
        <v>18.23799</v>
      </c>
    </row>
    <row r="33" spans="1:11" x14ac:dyDescent="0.25">
      <c r="A33" s="20">
        <v>53.5</v>
      </c>
      <c r="B33" s="20">
        <v>13.751519999999999</v>
      </c>
      <c r="C33" s="20">
        <v>13.94003</v>
      </c>
      <c r="D33" s="20">
        <v>14.246510000000001</v>
      </c>
      <c r="E33" s="20">
        <v>14.808439999999999</v>
      </c>
      <c r="F33" s="20">
        <v>15.52065</v>
      </c>
      <c r="G33" s="20">
        <v>16.350010000000001</v>
      </c>
      <c r="H33" s="20">
        <v>16.855399999999999</v>
      </c>
      <c r="I33" s="20">
        <v>17.226320000000001</v>
      </c>
      <c r="J33" s="20">
        <v>17.82544</v>
      </c>
      <c r="K33" s="20">
        <v>18.250710000000002</v>
      </c>
    </row>
    <row r="34" spans="1:11" x14ac:dyDescent="0.25">
      <c r="A34" s="20">
        <v>54.5</v>
      </c>
      <c r="B34" s="20">
        <v>13.73606</v>
      </c>
      <c r="C34" s="20">
        <v>13.92353</v>
      </c>
      <c r="D34" s="20">
        <v>14.228680000000001</v>
      </c>
      <c r="E34" s="20">
        <v>14.78941</v>
      </c>
      <c r="F34" s="20">
        <v>15.50258</v>
      </c>
      <c r="G34" s="20">
        <v>16.336929999999999</v>
      </c>
      <c r="H34" s="20">
        <v>16.8476</v>
      </c>
      <c r="I34" s="20">
        <v>17.22354</v>
      </c>
      <c r="J34" s="20">
        <v>17.83295</v>
      </c>
      <c r="K34" s="20">
        <v>18.267250000000001</v>
      </c>
    </row>
    <row r="35" spans="1:11" x14ac:dyDescent="0.25">
      <c r="A35" s="20">
        <v>55.5</v>
      </c>
      <c r="B35" s="20">
        <v>13.72123</v>
      </c>
      <c r="C35" s="20">
        <v>13.90771</v>
      </c>
      <c r="D35" s="20">
        <v>14.21162</v>
      </c>
      <c r="E35" s="20">
        <v>14.7713</v>
      </c>
      <c r="F35" s="20">
        <v>15.48569</v>
      </c>
      <c r="G35" s="20">
        <v>16.32545</v>
      </c>
      <c r="H35" s="20">
        <v>16.841760000000001</v>
      </c>
      <c r="I35" s="20">
        <v>17.22306</v>
      </c>
      <c r="J35" s="20">
        <v>17.843489999999999</v>
      </c>
      <c r="K35" s="20">
        <v>18.287500000000001</v>
      </c>
    </row>
    <row r="36" spans="1:11" x14ac:dyDescent="0.25">
      <c r="A36" s="20">
        <v>56.5</v>
      </c>
      <c r="B36" s="20">
        <v>13.70702</v>
      </c>
      <c r="C36" s="20">
        <v>13.892569999999999</v>
      </c>
      <c r="D36" s="20">
        <v>14.195320000000001</v>
      </c>
      <c r="E36" s="20">
        <v>14.75414</v>
      </c>
      <c r="F36" s="20">
        <v>15.46998</v>
      </c>
      <c r="G36" s="20">
        <v>16.315539999999999</v>
      </c>
      <c r="H36" s="20">
        <v>16.83784</v>
      </c>
      <c r="I36" s="20">
        <v>17.224830000000001</v>
      </c>
      <c r="J36" s="20">
        <v>17.85699</v>
      </c>
      <c r="K36" s="20">
        <v>18.311360000000001</v>
      </c>
    </row>
    <row r="37" spans="1:11" x14ac:dyDescent="0.25">
      <c r="A37" s="20">
        <v>57.5</v>
      </c>
      <c r="B37" s="20">
        <v>13.6934</v>
      </c>
      <c r="C37" s="20">
        <v>13.87809</v>
      </c>
      <c r="D37" s="20">
        <v>14.179790000000001</v>
      </c>
      <c r="E37" s="20">
        <v>14.737920000000001</v>
      </c>
      <c r="F37" s="20">
        <v>15.45546</v>
      </c>
      <c r="G37" s="20">
        <v>16.307200000000002</v>
      </c>
      <c r="H37" s="20">
        <v>16.835799999999999</v>
      </c>
      <c r="I37" s="20">
        <v>17.2288</v>
      </c>
      <c r="J37" s="20">
        <v>17.873349999999999</v>
      </c>
      <c r="K37" s="20">
        <v>18.338750000000001</v>
      </c>
    </row>
    <row r="38" spans="1:11" x14ac:dyDescent="0.25">
      <c r="A38" s="20">
        <v>58.5</v>
      </c>
      <c r="B38" s="20">
        <v>13.68036</v>
      </c>
      <c r="C38" s="20">
        <v>13.86426</v>
      </c>
      <c r="D38" s="20">
        <v>14.16503</v>
      </c>
      <c r="E38" s="20">
        <v>14.722659999999999</v>
      </c>
      <c r="F38" s="20">
        <v>15.44214</v>
      </c>
      <c r="G38" s="20">
        <v>16.300419999999999</v>
      </c>
      <c r="H38" s="20">
        <v>16.835629999999998</v>
      </c>
      <c r="I38" s="20">
        <v>17.234929999999999</v>
      </c>
      <c r="J38" s="20">
        <v>17.892520000000001</v>
      </c>
      <c r="K38" s="20">
        <v>18.36957</v>
      </c>
    </row>
    <row r="39" spans="1:11" x14ac:dyDescent="0.25">
      <c r="A39" s="20">
        <v>59.5</v>
      </c>
      <c r="B39" s="20">
        <v>13.667899999999999</v>
      </c>
      <c r="C39" s="20">
        <v>13.85108</v>
      </c>
      <c r="D39" s="20">
        <v>14.15103</v>
      </c>
      <c r="E39" s="20">
        <v>14.708360000000001</v>
      </c>
      <c r="F39" s="20">
        <v>15.43003</v>
      </c>
      <c r="G39" s="20">
        <v>16.295179999999998</v>
      </c>
      <c r="H39" s="20">
        <v>16.837289999999999</v>
      </c>
      <c r="I39" s="20">
        <v>17.24315</v>
      </c>
      <c r="J39" s="20">
        <v>17.914400000000001</v>
      </c>
      <c r="K39" s="20">
        <v>18.403729999999999</v>
      </c>
    </row>
    <row r="40" spans="1:11" x14ac:dyDescent="0.25">
      <c r="A40" s="20">
        <v>60.5</v>
      </c>
      <c r="B40" s="20">
        <v>13.656000000000001</v>
      </c>
      <c r="C40" s="20">
        <v>13.83855</v>
      </c>
      <c r="D40" s="20">
        <v>14.1378</v>
      </c>
      <c r="E40" s="20">
        <v>14.695040000000001</v>
      </c>
      <c r="F40" s="20">
        <v>15.419140000000001</v>
      </c>
      <c r="G40" s="20">
        <v>16.29148</v>
      </c>
      <c r="H40" s="20">
        <v>16.84076</v>
      </c>
      <c r="I40" s="20">
        <v>17.253440000000001</v>
      </c>
      <c r="J40" s="20">
        <v>17.938929999999999</v>
      </c>
      <c r="K40" s="20">
        <v>18.441120000000002</v>
      </c>
    </row>
    <row r="41" spans="1:11" x14ac:dyDescent="0.25">
      <c r="A41" s="20">
        <v>61.5</v>
      </c>
      <c r="B41" s="20">
        <v>13.644640000000001</v>
      </c>
      <c r="C41" s="20">
        <v>13.826650000000001</v>
      </c>
      <c r="D41" s="20">
        <v>14.12534</v>
      </c>
      <c r="E41" s="20">
        <v>14.682689999999999</v>
      </c>
      <c r="F41" s="20">
        <v>15.409470000000001</v>
      </c>
      <c r="G41" s="20">
        <v>16.28932</v>
      </c>
      <c r="H41" s="20">
        <v>16.846</v>
      </c>
      <c r="I41" s="20">
        <v>17.265750000000001</v>
      </c>
      <c r="J41" s="20">
        <v>17.96602</v>
      </c>
      <c r="K41" s="20">
        <v>18.481660000000002</v>
      </c>
    </row>
    <row r="42" spans="1:11" x14ac:dyDescent="0.25">
      <c r="A42" s="20">
        <v>62.5</v>
      </c>
      <c r="B42" s="20">
        <v>13.63383</v>
      </c>
      <c r="C42" s="20">
        <v>13.81537</v>
      </c>
      <c r="D42" s="20">
        <v>14.113630000000001</v>
      </c>
      <c r="E42" s="20">
        <v>14.671329999999999</v>
      </c>
      <c r="F42" s="20">
        <v>15.40103</v>
      </c>
      <c r="G42" s="20">
        <v>16.288679999999999</v>
      </c>
      <c r="H42" s="20">
        <v>16.853000000000002</v>
      </c>
      <c r="I42" s="20">
        <v>17.28003</v>
      </c>
      <c r="J42" s="20">
        <v>17.995619999999999</v>
      </c>
      <c r="K42" s="20">
        <v>18.52525</v>
      </c>
    </row>
    <row r="43" spans="1:11" x14ac:dyDescent="0.25">
      <c r="A43" s="20">
        <v>63.5</v>
      </c>
      <c r="B43" s="20">
        <v>13.62355</v>
      </c>
      <c r="C43" s="20">
        <v>13.80472</v>
      </c>
      <c r="D43" s="20">
        <v>14.102679999999999</v>
      </c>
      <c r="E43" s="20">
        <v>14.66094</v>
      </c>
      <c r="F43" s="20">
        <v>15.39382</v>
      </c>
      <c r="G43" s="20">
        <v>16.289549999999998</v>
      </c>
      <c r="H43" s="20">
        <v>16.861730000000001</v>
      </c>
      <c r="I43" s="20">
        <v>17.296250000000001</v>
      </c>
      <c r="J43" s="20">
        <v>18.027640000000002</v>
      </c>
      <c r="K43" s="20">
        <v>18.57179</v>
      </c>
    </row>
    <row r="44" spans="1:11" x14ac:dyDescent="0.25">
      <c r="A44" s="20">
        <v>64.5</v>
      </c>
      <c r="B44" s="20">
        <v>13.61379</v>
      </c>
      <c r="C44" s="20">
        <v>13.794689999999999</v>
      </c>
      <c r="D44" s="20">
        <v>14.09249</v>
      </c>
      <c r="E44" s="20">
        <v>14.651540000000001</v>
      </c>
      <c r="F44" s="20">
        <v>15.387829999999999</v>
      </c>
      <c r="G44" s="20">
        <v>16.291920000000001</v>
      </c>
      <c r="H44" s="20">
        <v>16.872170000000001</v>
      </c>
      <c r="I44" s="20">
        <v>17.31437</v>
      </c>
      <c r="J44" s="20">
        <v>18.062010000000001</v>
      </c>
      <c r="K44" s="20">
        <v>18.621200000000002</v>
      </c>
    </row>
    <row r="45" spans="1:11" x14ac:dyDescent="0.25">
      <c r="A45" s="20">
        <v>65.5</v>
      </c>
      <c r="B45" s="20">
        <v>13.604559999999999</v>
      </c>
      <c r="C45" s="20">
        <v>13.785270000000001</v>
      </c>
      <c r="D45" s="20">
        <v>14.08305</v>
      </c>
      <c r="E45" s="20">
        <v>14.64312</v>
      </c>
      <c r="F45" s="20">
        <v>15.38307</v>
      </c>
      <c r="G45" s="20">
        <v>16.295780000000001</v>
      </c>
      <c r="H45" s="20">
        <v>16.88428</v>
      </c>
      <c r="I45" s="20">
        <v>17.334350000000001</v>
      </c>
      <c r="J45" s="20">
        <v>18.098680000000002</v>
      </c>
      <c r="K45" s="20">
        <v>18.673369999999998</v>
      </c>
    </row>
    <row r="46" spans="1:11" x14ac:dyDescent="0.25">
      <c r="A46" s="20">
        <v>66.5</v>
      </c>
      <c r="B46" s="20">
        <v>13.595840000000001</v>
      </c>
      <c r="C46" s="20">
        <v>13.77646</v>
      </c>
      <c r="D46" s="20">
        <v>14.07436</v>
      </c>
      <c r="E46" s="20">
        <v>14.635669999999999</v>
      </c>
      <c r="F46" s="20">
        <v>15.379530000000001</v>
      </c>
      <c r="G46" s="20">
        <v>16.301130000000001</v>
      </c>
      <c r="H46" s="20">
        <v>16.898050000000001</v>
      </c>
      <c r="I46" s="20">
        <v>17.356159999999999</v>
      </c>
      <c r="J46" s="20">
        <v>18.13758</v>
      </c>
      <c r="K46" s="20">
        <v>18.72823</v>
      </c>
    </row>
    <row r="47" spans="1:11" x14ac:dyDescent="0.25">
      <c r="A47" s="20">
        <v>67.5</v>
      </c>
      <c r="B47" s="20">
        <v>13.58764</v>
      </c>
      <c r="C47" s="20">
        <v>13.76825</v>
      </c>
      <c r="D47" s="20">
        <v>14.066420000000001</v>
      </c>
      <c r="E47" s="20">
        <v>14.629200000000001</v>
      </c>
      <c r="F47" s="20">
        <v>15.37721</v>
      </c>
      <c r="G47" s="20">
        <v>16.307939999999999</v>
      </c>
      <c r="H47" s="20">
        <v>16.913460000000001</v>
      </c>
      <c r="I47" s="20">
        <v>17.379750000000001</v>
      </c>
      <c r="J47" s="20">
        <v>18.178629999999998</v>
      </c>
      <c r="K47" s="20">
        <v>18.785689999999999</v>
      </c>
    </row>
    <row r="48" spans="1:11" x14ac:dyDescent="0.25">
      <c r="A48" s="20">
        <v>68.5</v>
      </c>
      <c r="B48" s="20">
        <v>13.57996</v>
      </c>
      <c r="C48" s="20">
        <v>13.76065</v>
      </c>
      <c r="D48" s="20">
        <v>14.05921</v>
      </c>
      <c r="E48" s="20">
        <v>14.62369</v>
      </c>
      <c r="F48" s="20">
        <v>15.37609</v>
      </c>
      <c r="G48" s="20">
        <v>16.316199999999998</v>
      </c>
      <c r="H48" s="20">
        <v>16.930479999999999</v>
      </c>
      <c r="I48" s="20">
        <v>17.405100000000001</v>
      </c>
      <c r="J48" s="20">
        <v>18.221789999999999</v>
      </c>
      <c r="K48" s="20">
        <v>18.84564</v>
      </c>
    </row>
    <row r="49" spans="1:11" x14ac:dyDescent="0.25">
      <c r="A49" s="20">
        <v>69.5</v>
      </c>
      <c r="B49" s="20">
        <v>13.57278</v>
      </c>
      <c r="C49" s="20">
        <v>13.753640000000001</v>
      </c>
      <c r="D49" s="20">
        <v>14.05274</v>
      </c>
      <c r="E49" s="20">
        <v>14.61914</v>
      </c>
      <c r="F49" s="20">
        <v>15.37618</v>
      </c>
      <c r="G49" s="20">
        <v>16.325900000000001</v>
      </c>
      <c r="H49" s="20">
        <v>16.949090000000002</v>
      </c>
      <c r="I49" s="20">
        <v>17.432169999999999</v>
      </c>
      <c r="J49" s="20">
        <v>18.26698</v>
      </c>
      <c r="K49" s="20">
        <v>18.90802</v>
      </c>
    </row>
    <row r="50" spans="1:11" x14ac:dyDescent="0.25">
      <c r="A50" s="20">
        <v>70.5</v>
      </c>
      <c r="B50" s="20">
        <v>13.56612</v>
      </c>
      <c r="C50" s="20">
        <v>13.74724</v>
      </c>
      <c r="D50" s="20">
        <v>14.04701</v>
      </c>
      <c r="E50" s="20">
        <v>14.615550000000001</v>
      </c>
      <c r="F50" s="20">
        <v>15.37745</v>
      </c>
      <c r="G50" s="20">
        <v>16.337019999999999</v>
      </c>
      <c r="H50" s="20">
        <v>16.969249999999999</v>
      </c>
      <c r="I50" s="20">
        <v>17.460920000000002</v>
      </c>
      <c r="J50" s="20">
        <v>18.314160000000001</v>
      </c>
      <c r="K50" s="20">
        <v>18.972729999999999</v>
      </c>
    </row>
    <row r="51" spans="1:11" x14ac:dyDescent="0.25">
      <c r="A51" s="20">
        <v>71.5</v>
      </c>
      <c r="B51" s="20">
        <v>13.559979999999999</v>
      </c>
      <c r="C51" s="20">
        <v>13.741440000000001</v>
      </c>
      <c r="D51" s="20">
        <v>14.042</v>
      </c>
      <c r="E51" s="20">
        <v>14.6129</v>
      </c>
      <c r="F51" s="20">
        <v>15.379910000000001</v>
      </c>
      <c r="G51" s="20">
        <v>16.349550000000001</v>
      </c>
      <c r="H51" s="20">
        <v>16.990960000000001</v>
      </c>
      <c r="I51" s="20">
        <v>17.491330000000001</v>
      </c>
      <c r="J51" s="20">
        <v>18.363250000000001</v>
      </c>
      <c r="K51" s="20">
        <v>19.03969</v>
      </c>
    </row>
    <row r="52" spans="1:11" x14ac:dyDescent="0.25">
      <c r="A52" s="20">
        <v>72.5</v>
      </c>
      <c r="B52" s="20">
        <v>13.554349999999999</v>
      </c>
      <c r="C52" s="20">
        <v>13.73624</v>
      </c>
      <c r="D52" s="20">
        <v>14.03772</v>
      </c>
      <c r="E52" s="20">
        <v>14.6112</v>
      </c>
      <c r="F52" s="20">
        <v>15.38353</v>
      </c>
      <c r="G52" s="20">
        <v>16.36346</v>
      </c>
      <c r="H52" s="20">
        <v>17.01418</v>
      </c>
      <c r="I52" s="20">
        <v>17.523350000000001</v>
      </c>
      <c r="J52" s="20">
        <v>18.414210000000001</v>
      </c>
      <c r="K52" s="20">
        <v>19.108820000000001</v>
      </c>
    </row>
    <row r="53" spans="1:11" x14ac:dyDescent="0.25">
      <c r="A53" s="20">
        <v>73.5</v>
      </c>
      <c r="B53" s="20">
        <v>13.549250000000001</v>
      </c>
      <c r="C53" s="20">
        <v>13.731640000000001</v>
      </c>
      <c r="D53" s="20">
        <v>14.03417</v>
      </c>
      <c r="E53" s="20">
        <v>14.61042</v>
      </c>
      <c r="F53" s="20">
        <v>15.388310000000001</v>
      </c>
      <c r="G53" s="20">
        <v>16.37875</v>
      </c>
      <c r="H53" s="20">
        <v>17.038879999999999</v>
      </c>
      <c r="I53" s="20">
        <v>17.55696</v>
      </c>
      <c r="J53" s="20">
        <v>18.466989999999999</v>
      </c>
      <c r="K53" s="20">
        <v>19.180050000000001</v>
      </c>
    </row>
    <row r="54" spans="1:11" x14ac:dyDescent="0.25">
      <c r="A54" s="20">
        <v>74.5</v>
      </c>
      <c r="B54" s="20">
        <v>13.54467</v>
      </c>
      <c r="C54" s="20">
        <v>13.727639999999999</v>
      </c>
      <c r="D54" s="20">
        <v>14.03134</v>
      </c>
      <c r="E54" s="20">
        <v>14.610569999999999</v>
      </c>
      <c r="F54" s="20">
        <v>15.39423</v>
      </c>
      <c r="G54" s="20">
        <v>16.39537</v>
      </c>
      <c r="H54" s="20">
        <v>17.065049999999999</v>
      </c>
      <c r="I54" s="20">
        <v>17.592120000000001</v>
      </c>
      <c r="J54" s="20">
        <v>18.521519999999999</v>
      </c>
      <c r="K54" s="20">
        <v>19.25329</v>
      </c>
    </row>
    <row r="55" spans="1:11" x14ac:dyDescent="0.25">
      <c r="A55" s="20">
        <v>75.5</v>
      </c>
      <c r="B55" s="20">
        <v>13.540620000000001</v>
      </c>
      <c r="C55" s="20">
        <v>13.72424</v>
      </c>
      <c r="D55" s="20">
        <v>14.02922</v>
      </c>
      <c r="E55" s="20">
        <v>14.61163</v>
      </c>
      <c r="F55" s="20">
        <v>15.40127</v>
      </c>
      <c r="G55" s="20">
        <v>16.413329999999998</v>
      </c>
      <c r="H55" s="20">
        <v>17.092649999999999</v>
      </c>
      <c r="I55" s="20">
        <v>17.628799999999998</v>
      </c>
      <c r="J55" s="20">
        <v>18.577750000000002</v>
      </c>
      <c r="K55" s="20">
        <v>19.328469999999999</v>
      </c>
    </row>
    <row r="56" spans="1:11" x14ac:dyDescent="0.25">
      <c r="A56" s="20">
        <v>76.5</v>
      </c>
      <c r="B56" s="20">
        <v>13.537100000000001</v>
      </c>
      <c r="C56" s="20">
        <v>13.721450000000001</v>
      </c>
      <c r="D56" s="20">
        <v>14.02783</v>
      </c>
      <c r="E56" s="20">
        <v>14.61359</v>
      </c>
      <c r="F56" s="20">
        <v>15.40943</v>
      </c>
      <c r="G56" s="20">
        <v>16.432600000000001</v>
      </c>
      <c r="H56" s="20">
        <v>17.121659999999999</v>
      </c>
      <c r="I56" s="20">
        <v>17.66696</v>
      </c>
      <c r="J56" s="20">
        <v>18.635639999999999</v>
      </c>
      <c r="K56" s="20">
        <v>19.40551</v>
      </c>
    </row>
    <row r="57" spans="1:11" x14ac:dyDescent="0.25">
      <c r="A57" s="20">
        <v>77.5</v>
      </c>
      <c r="B57" s="20">
        <v>13.53412</v>
      </c>
      <c r="C57" s="20">
        <v>13.71927</v>
      </c>
      <c r="D57" s="20">
        <v>14.027139999999999</v>
      </c>
      <c r="E57" s="20">
        <v>14.61645</v>
      </c>
      <c r="F57" s="20">
        <v>15.41869</v>
      </c>
      <c r="G57" s="20">
        <v>16.453150000000001</v>
      </c>
      <c r="H57" s="20">
        <v>17.152059999999999</v>
      </c>
      <c r="I57" s="20">
        <v>17.706579999999999</v>
      </c>
      <c r="J57" s="20">
        <v>18.695129999999999</v>
      </c>
      <c r="K57" s="20">
        <v>19.48434</v>
      </c>
    </row>
    <row r="58" spans="1:11" x14ac:dyDescent="0.25">
      <c r="A58" s="20">
        <v>78.5</v>
      </c>
      <c r="B58" s="20">
        <v>13.53168</v>
      </c>
      <c r="C58" s="20">
        <v>13.717689999999999</v>
      </c>
      <c r="D58" s="20">
        <v>14.02717</v>
      </c>
      <c r="E58" s="20">
        <v>14.620200000000001</v>
      </c>
      <c r="F58" s="20">
        <v>15.42902</v>
      </c>
      <c r="G58" s="20">
        <v>16.474959999999999</v>
      </c>
      <c r="H58" s="20">
        <v>17.183800000000002</v>
      </c>
      <c r="I58" s="20">
        <v>17.747620000000001</v>
      </c>
      <c r="J58" s="20">
        <v>18.756170000000001</v>
      </c>
      <c r="K58" s="20">
        <v>19.564900000000002</v>
      </c>
    </row>
    <row r="59" spans="1:11" x14ac:dyDescent="0.25">
      <c r="A59" s="20">
        <v>79.5</v>
      </c>
      <c r="B59" s="20">
        <v>13.5298</v>
      </c>
      <c r="C59" s="20">
        <v>13.71672</v>
      </c>
      <c r="D59" s="20">
        <v>14.02791</v>
      </c>
      <c r="E59" s="20">
        <v>14.624829999999999</v>
      </c>
      <c r="F59" s="20">
        <v>15.44042</v>
      </c>
      <c r="G59" s="20">
        <v>16.498010000000001</v>
      </c>
      <c r="H59" s="20">
        <v>17.21688</v>
      </c>
      <c r="I59" s="20">
        <v>17.790040000000001</v>
      </c>
      <c r="J59" s="20">
        <v>18.818719999999999</v>
      </c>
      <c r="K59" s="20">
        <v>19.647099999999998</v>
      </c>
    </row>
    <row r="60" spans="1:11" x14ac:dyDescent="0.25">
      <c r="A60" s="20">
        <v>80.5</v>
      </c>
      <c r="B60" s="20">
        <v>13.528460000000001</v>
      </c>
      <c r="C60" s="20">
        <v>13.71637</v>
      </c>
      <c r="D60" s="20">
        <v>14.029350000000001</v>
      </c>
      <c r="E60" s="20">
        <v>14.630319999999999</v>
      </c>
      <c r="F60" s="20">
        <v>15.45288</v>
      </c>
      <c r="G60" s="20">
        <v>16.522290000000002</v>
      </c>
      <c r="H60" s="20">
        <v>17.251259999999998</v>
      </c>
      <c r="I60" s="20">
        <v>17.833819999999999</v>
      </c>
      <c r="J60" s="20">
        <v>18.882719999999999</v>
      </c>
      <c r="K60" s="20">
        <v>19.730889999999999</v>
      </c>
    </row>
    <row r="61" spans="1:11" x14ac:dyDescent="0.25">
      <c r="A61" s="20">
        <v>81.5</v>
      </c>
      <c r="B61" s="20">
        <v>13.52768</v>
      </c>
      <c r="C61" s="20">
        <v>13.71663</v>
      </c>
      <c r="D61" s="20">
        <v>14.031499999999999</v>
      </c>
      <c r="E61" s="20">
        <v>14.63668</v>
      </c>
      <c r="F61" s="20">
        <v>15.46636</v>
      </c>
      <c r="G61" s="20">
        <v>16.54776</v>
      </c>
      <c r="H61" s="20">
        <v>17.286909999999999</v>
      </c>
      <c r="I61" s="20">
        <v>17.878920000000001</v>
      </c>
      <c r="J61" s="20">
        <v>18.948139999999999</v>
      </c>
      <c r="K61" s="20">
        <v>19.816189999999999</v>
      </c>
    </row>
    <row r="62" spans="1:11" x14ac:dyDescent="0.25">
      <c r="A62" s="20">
        <v>82.5</v>
      </c>
      <c r="B62" s="20">
        <v>13.527469999999999</v>
      </c>
      <c r="C62" s="20">
        <v>13.717510000000001</v>
      </c>
      <c r="D62" s="20">
        <v>14.03435</v>
      </c>
      <c r="E62" s="20">
        <v>14.643890000000001</v>
      </c>
      <c r="F62" s="20">
        <v>15.480869999999999</v>
      </c>
      <c r="G62" s="20">
        <v>16.574400000000001</v>
      </c>
      <c r="H62" s="20">
        <v>17.323799999999999</v>
      </c>
      <c r="I62" s="20">
        <v>17.925319999999999</v>
      </c>
      <c r="J62" s="20">
        <v>19.01491</v>
      </c>
      <c r="K62" s="20">
        <v>19.902940000000001</v>
      </c>
    </row>
    <row r="63" spans="1:11" x14ac:dyDescent="0.25">
      <c r="A63" s="20">
        <v>83.5</v>
      </c>
      <c r="B63" s="20">
        <v>13.52782</v>
      </c>
      <c r="C63" s="20">
        <v>13.719010000000001</v>
      </c>
      <c r="D63" s="20">
        <v>14.03791</v>
      </c>
      <c r="E63" s="20">
        <v>14.65194</v>
      </c>
      <c r="F63" s="20">
        <v>15.496370000000001</v>
      </c>
      <c r="G63" s="20">
        <v>16.60219</v>
      </c>
      <c r="H63" s="20">
        <v>17.361920000000001</v>
      </c>
      <c r="I63" s="20">
        <v>17.97296</v>
      </c>
      <c r="J63" s="20">
        <v>19.082999999999998</v>
      </c>
      <c r="K63" s="20">
        <v>19.991070000000001</v>
      </c>
    </row>
    <row r="64" spans="1:11" x14ac:dyDescent="0.25">
      <c r="A64" s="20">
        <v>84.5</v>
      </c>
      <c r="B64" s="20">
        <v>13.528740000000001</v>
      </c>
      <c r="C64" s="20">
        <v>13.72113</v>
      </c>
      <c r="D64" s="20">
        <v>14.042160000000001</v>
      </c>
      <c r="E64" s="20">
        <v>14.660819999999999</v>
      </c>
      <c r="F64" s="20">
        <v>15.512869999999999</v>
      </c>
      <c r="G64" s="20">
        <v>16.631119999999999</v>
      </c>
      <c r="H64" s="20">
        <v>17.401219999999999</v>
      </c>
      <c r="I64" s="20">
        <v>18.021830000000001</v>
      </c>
      <c r="J64" s="20">
        <v>19.152360000000002</v>
      </c>
      <c r="K64" s="20">
        <v>20.08052</v>
      </c>
    </row>
    <row r="65" spans="1:11" x14ac:dyDescent="0.25">
      <c r="A65" s="20">
        <v>85.5</v>
      </c>
      <c r="B65" s="20">
        <v>13.530250000000001</v>
      </c>
      <c r="C65" s="20">
        <v>13.72387</v>
      </c>
      <c r="D65" s="20">
        <v>14.04711</v>
      </c>
      <c r="E65" s="20">
        <v>14.670540000000001</v>
      </c>
      <c r="F65" s="20">
        <v>15.530340000000001</v>
      </c>
      <c r="G65" s="20">
        <v>16.66114</v>
      </c>
      <c r="H65" s="20">
        <v>17.441680000000002</v>
      </c>
      <c r="I65" s="20">
        <v>18.071899999999999</v>
      </c>
      <c r="J65" s="20">
        <v>19.222950000000001</v>
      </c>
      <c r="K65" s="20">
        <v>20.171230000000001</v>
      </c>
    </row>
    <row r="66" spans="1:11" x14ac:dyDescent="0.25">
      <c r="A66" s="20">
        <v>86.5</v>
      </c>
      <c r="B66" s="20">
        <v>13.53233</v>
      </c>
      <c r="C66" s="20">
        <v>13.72724</v>
      </c>
      <c r="D66" s="20">
        <v>14.052759999999999</v>
      </c>
      <c r="E66" s="20">
        <v>14.68107</v>
      </c>
      <c r="F66" s="20">
        <v>15.54876</v>
      </c>
      <c r="G66" s="20">
        <v>16.692250000000001</v>
      </c>
      <c r="H66" s="20">
        <v>17.48329</v>
      </c>
      <c r="I66" s="20">
        <v>18.12312</v>
      </c>
      <c r="J66" s="20">
        <v>19.294709999999998</v>
      </c>
      <c r="K66" s="20">
        <v>20.26314</v>
      </c>
    </row>
    <row r="67" spans="1:11" x14ac:dyDescent="0.25">
      <c r="A67" s="20">
        <v>87.5</v>
      </c>
      <c r="B67" s="20">
        <v>13.535</v>
      </c>
      <c r="C67" s="20">
        <v>13.73124</v>
      </c>
      <c r="D67" s="20">
        <v>14.059100000000001</v>
      </c>
      <c r="E67" s="20">
        <v>14.692410000000001</v>
      </c>
      <c r="F67" s="20">
        <v>15.56812</v>
      </c>
      <c r="G67" s="20">
        <v>16.724419999999999</v>
      </c>
      <c r="H67" s="20">
        <v>17.52599</v>
      </c>
      <c r="I67" s="20">
        <v>18.17548</v>
      </c>
      <c r="J67" s="20">
        <v>19.367609999999999</v>
      </c>
      <c r="K67" s="20">
        <v>20.356179999999998</v>
      </c>
    </row>
    <row r="68" spans="1:11" x14ac:dyDescent="0.25">
      <c r="A68" s="20">
        <v>88.5</v>
      </c>
      <c r="B68" s="20">
        <v>13.538259999999999</v>
      </c>
      <c r="C68" s="20">
        <v>13.73587</v>
      </c>
      <c r="D68" s="20">
        <v>14.066129999999999</v>
      </c>
      <c r="E68" s="20">
        <v>14.704549999999999</v>
      </c>
      <c r="F68" s="20">
        <v>15.58841</v>
      </c>
      <c r="G68" s="20">
        <v>16.757629999999999</v>
      </c>
      <c r="H68" s="20">
        <v>17.569780000000002</v>
      </c>
      <c r="I68" s="20">
        <v>18.228929999999998</v>
      </c>
      <c r="J68" s="20">
        <v>19.441610000000001</v>
      </c>
      <c r="K68" s="20">
        <v>20.450310000000002</v>
      </c>
    </row>
    <row r="69" spans="1:11" x14ac:dyDescent="0.25">
      <c r="A69" s="20">
        <v>89.5</v>
      </c>
      <c r="B69" s="20">
        <v>13.542120000000001</v>
      </c>
      <c r="C69" s="20">
        <v>13.74113</v>
      </c>
      <c r="D69" s="20">
        <v>14.07386</v>
      </c>
      <c r="E69" s="20">
        <v>14.71749</v>
      </c>
      <c r="F69" s="20">
        <v>15.60961</v>
      </c>
      <c r="G69" s="20">
        <v>16.79185</v>
      </c>
      <c r="H69" s="20">
        <v>17.614619999999999</v>
      </c>
      <c r="I69" s="20">
        <v>18.283439999999999</v>
      </c>
      <c r="J69" s="20">
        <v>19.516660000000002</v>
      </c>
      <c r="K69" s="20">
        <v>20.545449999999999</v>
      </c>
    </row>
    <row r="70" spans="1:11" x14ac:dyDescent="0.25">
      <c r="A70" s="20">
        <v>90.5</v>
      </c>
      <c r="B70" s="20">
        <v>13.546569999999999</v>
      </c>
      <c r="C70" s="20">
        <v>13.747019999999999</v>
      </c>
      <c r="D70" s="20">
        <v>14.082280000000001</v>
      </c>
      <c r="E70" s="20">
        <v>14.731210000000001</v>
      </c>
      <c r="F70" s="20">
        <v>15.63171</v>
      </c>
      <c r="G70" s="20">
        <v>16.827069999999999</v>
      </c>
      <c r="H70" s="20">
        <v>17.660489999999999</v>
      </c>
      <c r="I70" s="20">
        <v>18.338989999999999</v>
      </c>
      <c r="J70" s="20">
        <v>19.59272</v>
      </c>
      <c r="K70" s="20">
        <v>20.641549999999999</v>
      </c>
    </row>
    <row r="71" spans="1:11" x14ac:dyDescent="0.25">
      <c r="A71" s="20">
        <v>91.5</v>
      </c>
      <c r="B71" s="20">
        <v>13.551629999999999</v>
      </c>
      <c r="C71" s="20">
        <v>13.753550000000001</v>
      </c>
      <c r="D71" s="20">
        <v>14.091379999999999</v>
      </c>
      <c r="E71" s="20">
        <v>14.745710000000001</v>
      </c>
      <c r="F71" s="20">
        <v>15.65469</v>
      </c>
      <c r="G71" s="20">
        <v>16.863250000000001</v>
      </c>
      <c r="H71" s="20">
        <v>17.707360000000001</v>
      </c>
      <c r="I71" s="20">
        <v>18.39554</v>
      </c>
      <c r="J71" s="20">
        <v>19.669740000000001</v>
      </c>
      <c r="K71" s="20">
        <v>20.73856</v>
      </c>
    </row>
    <row r="72" spans="1:11" x14ac:dyDescent="0.25">
      <c r="A72" s="20">
        <v>92.5</v>
      </c>
      <c r="B72" s="20">
        <v>13.55729</v>
      </c>
      <c r="C72" s="20">
        <v>13.76071</v>
      </c>
      <c r="D72" s="20">
        <v>14.10116</v>
      </c>
      <c r="E72" s="20">
        <v>14.76099</v>
      </c>
      <c r="F72" s="20">
        <v>15.67853</v>
      </c>
      <c r="G72" s="20">
        <v>16.900390000000002</v>
      </c>
      <c r="H72" s="20">
        <v>17.755199999999999</v>
      </c>
      <c r="I72" s="20">
        <v>18.453060000000001</v>
      </c>
      <c r="J72" s="20">
        <v>19.747689999999999</v>
      </c>
      <c r="K72" s="20">
        <v>20.83643</v>
      </c>
    </row>
    <row r="73" spans="1:11" x14ac:dyDescent="0.25">
      <c r="A73" s="20">
        <v>93.5</v>
      </c>
      <c r="B73" s="20">
        <v>13.563560000000001</v>
      </c>
      <c r="C73" s="20">
        <v>13.768520000000001</v>
      </c>
      <c r="D73" s="20">
        <v>14.11163</v>
      </c>
      <c r="E73" s="20">
        <v>14.77703</v>
      </c>
      <c r="F73" s="20">
        <v>15.70323</v>
      </c>
      <c r="G73" s="20">
        <v>16.93845</v>
      </c>
      <c r="H73" s="20">
        <v>17.803979999999999</v>
      </c>
      <c r="I73" s="20">
        <v>18.511520000000001</v>
      </c>
      <c r="J73" s="20">
        <v>19.826519999999999</v>
      </c>
      <c r="K73" s="20">
        <v>20.935089999999999</v>
      </c>
    </row>
    <row r="74" spans="1:11" x14ac:dyDescent="0.25">
      <c r="A74" s="20">
        <v>94.5</v>
      </c>
      <c r="B74" s="20">
        <v>13.57044</v>
      </c>
      <c r="C74" s="20">
        <v>13.776949999999999</v>
      </c>
      <c r="D74" s="20">
        <v>14.12279</v>
      </c>
      <c r="E74" s="20">
        <v>14.79382</v>
      </c>
      <c r="F74" s="20">
        <v>15.728770000000001</v>
      </c>
      <c r="G74" s="20">
        <v>16.977419999999999</v>
      </c>
      <c r="H74" s="20">
        <v>17.85369</v>
      </c>
      <c r="I74" s="20">
        <v>18.570889999999999</v>
      </c>
      <c r="J74" s="20">
        <v>19.906199999999998</v>
      </c>
      <c r="K74" s="20">
        <v>21.034490000000002</v>
      </c>
    </row>
    <row r="75" spans="1:11" x14ac:dyDescent="0.25">
      <c r="A75" s="20">
        <v>95.5</v>
      </c>
      <c r="B75" s="20">
        <v>13.57793</v>
      </c>
      <c r="C75" s="20">
        <v>13.78603</v>
      </c>
      <c r="D75" s="20">
        <v>14.13462</v>
      </c>
      <c r="E75" s="20">
        <v>14.811360000000001</v>
      </c>
      <c r="F75" s="20">
        <v>15.755129999999999</v>
      </c>
      <c r="G75" s="20">
        <v>17.01727</v>
      </c>
      <c r="H75" s="20">
        <v>17.90429</v>
      </c>
      <c r="I75" s="20">
        <v>18.631150000000002</v>
      </c>
      <c r="J75" s="20">
        <v>19.98668</v>
      </c>
      <c r="K75" s="20">
        <v>21.134589999999999</v>
      </c>
    </row>
    <row r="76" spans="1:11" x14ac:dyDescent="0.25">
      <c r="A76" s="20">
        <v>96.5</v>
      </c>
      <c r="B76" s="20">
        <v>13.586040000000001</v>
      </c>
      <c r="C76" s="20">
        <v>13.79575</v>
      </c>
      <c r="D76" s="20">
        <v>14.147119999999999</v>
      </c>
      <c r="E76" s="20">
        <v>14.829650000000001</v>
      </c>
      <c r="F76" s="20">
        <v>15.782310000000001</v>
      </c>
      <c r="G76" s="20">
        <v>17.05799</v>
      </c>
      <c r="H76" s="20">
        <v>17.955749999999998</v>
      </c>
      <c r="I76" s="20">
        <v>18.692250000000001</v>
      </c>
      <c r="J76" s="20">
        <v>20.06793</v>
      </c>
      <c r="K76" s="20">
        <v>21.235320000000002</v>
      </c>
    </row>
    <row r="77" spans="1:11" x14ac:dyDescent="0.25">
      <c r="A77" s="20">
        <v>97.5</v>
      </c>
      <c r="B77" s="20">
        <v>13.59477</v>
      </c>
      <c r="C77" s="20">
        <v>13.806100000000001</v>
      </c>
      <c r="D77" s="20">
        <v>14.160299999999999</v>
      </c>
      <c r="E77" s="20">
        <v>14.84867</v>
      </c>
      <c r="F77" s="20">
        <v>15.81029</v>
      </c>
      <c r="G77" s="20">
        <v>17.099550000000001</v>
      </c>
      <c r="H77" s="20">
        <v>18.00807</v>
      </c>
      <c r="I77" s="20">
        <v>18.754180000000002</v>
      </c>
      <c r="J77" s="20">
        <v>20.149899999999999</v>
      </c>
      <c r="K77" s="20">
        <v>21.336649999999999</v>
      </c>
    </row>
    <row r="78" spans="1:11" x14ac:dyDescent="0.25">
      <c r="A78" s="20">
        <v>98.5</v>
      </c>
      <c r="B78" s="20">
        <v>13.60411</v>
      </c>
      <c r="C78" s="20">
        <v>13.8171</v>
      </c>
      <c r="D78" s="20">
        <v>14.174160000000001</v>
      </c>
      <c r="E78" s="20">
        <v>14.868410000000001</v>
      </c>
      <c r="F78" s="20">
        <v>15.83905</v>
      </c>
      <c r="G78" s="20">
        <v>17.141929999999999</v>
      </c>
      <c r="H78" s="20">
        <v>18.061199999999999</v>
      </c>
      <c r="I78" s="20">
        <v>18.8169</v>
      </c>
      <c r="J78" s="20">
        <v>20.232559999999999</v>
      </c>
      <c r="K78" s="20">
        <v>21.43852</v>
      </c>
    </row>
    <row r="79" spans="1:11" x14ac:dyDescent="0.25">
      <c r="A79" s="20">
        <v>99.5</v>
      </c>
      <c r="B79" s="20">
        <v>13.61408</v>
      </c>
      <c r="C79" s="20">
        <v>13.82873</v>
      </c>
      <c r="D79" s="20">
        <v>14.18868</v>
      </c>
      <c r="E79" s="20">
        <v>14.88888</v>
      </c>
      <c r="F79" s="20">
        <v>15.86858</v>
      </c>
      <c r="G79" s="20">
        <v>17.185120000000001</v>
      </c>
      <c r="H79" s="20">
        <v>18.115120000000001</v>
      </c>
      <c r="I79" s="20">
        <v>18.880379999999999</v>
      </c>
      <c r="J79" s="20">
        <v>20.31587</v>
      </c>
      <c r="K79" s="20">
        <v>21.540880000000001</v>
      </c>
    </row>
    <row r="80" spans="1:11" x14ac:dyDescent="0.25">
      <c r="A80" s="20">
        <v>100.5</v>
      </c>
      <c r="B80" s="20">
        <v>13.62467</v>
      </c>
      <c r="C80" s="20">
        <v>13.841010000000001</v>
      </c>
      <c r="D80" s="20">
        <v>14.20387</v>
      </c>
      <c r="E80" s="20">
        <v>14.91006</v>
      </c>
      <c r="F80" s="20">
        <v>15.89888</v>
      </c>
      <c r="G80" s="20">
        <v>17.229089999999999</v>
      </c>
      <c r="H80" s="20">
        <v>18.169809999999998</v>
      </c>
      <c r="I80" s="20">
        <v>18.944590000000002</v>
      </c>
      <c r="J80" s="20">
        <v>20.399789999999999</v>
      </c>
      <c r="K80" s="20">
        <v>21.64368</v>
      </c>
    </row>
    <row r="81" spans="1:11" x14ac:dyDescent="0.25">
      <c r="A81" s="20">
        <v>101.5</v>
      </c>
      <c r="B81" s="20">
        <v>13.63588</v>
      </c>
      <c r="C81" s="20">
        <v>13.85392</v>
      </c>
      <c r="D81" s="20">
        <v>14.219720000000001</v>
      </c>
      <c r="E81" s="20">
        <v>14.931940000000001</v>
      </c>
      <c r="F81" s="20">
        <v>15.929919999999999</v>
      </c>
      <c r="G81" s="20">
        <v>17.27383</v>
      </c>
      <c r="H81" s="20">
        <v>18.225249999999999</v>
      </c>
      <c r="I81" s="20">
        <v>19.009519999999998</v>
      </c>
      <c r="J81" s="20">
        <v>20.484290000000001</v>
      </c>
      <c r="K81" s="20">
        <v>21.74689</v>
      </c>
    </row>
    <row r="82" spans="1:11" x14ac:dyDescent="0.25">
      <c r="A82" s="20">
        <v>102.5</v>
      </c>
      <c r="B82" s="20">
        <v>13.64771</v>
      </c>
      <c r="C82" s="20">
        <v>13.867470000000001</v>
      </c>
      <c r="D82" s="20">
        <v>14.23624</v>
      </c>
      <c r="E82" s="20">
        <v>14.95453</v>
      </c>
      <c r="F82" s="20">
        <v>15.961690000000001</v>
      </c>
      <c r="G82" s="20">
        <v>17.319320000000001</v>
      </c>
      <c r="H82" s="20">
        <v>18.281410000000001</v>
      </c>
      <c r="I82" s="20">
        <v>19.075119999999998</v>
      </c>
      <c r="J82" s="20">
        <v>20.569330000000001</v>
      </c>
      <c r="K82" s="20">
        <v>21.850439999999999</v>
      </c>
    </row>
    <row r="83" spans="1:11" x14ac:dyDescent="0.25">
      <c r="A83" s="20">
        <v>103.5</v>
      </c>
      <c r="B83" s="20">
        <v>13.660170000000001</v>
      </c>
      <c r="C83" s="20">
        <v>13.88166</v>
      </c>
      <c r="D83" s="20">
        <v>14.253410000000001</v>
      </c>
      <c r="E83" s="20">
        <v>14.9778</v>
      </c>
      <c r="F83" s="20">
        <v>15.99419</v>
      </c>
      <c r="G83" s="20">
        <v>17.36552</v>
      </c>
      <c r="H83" s="20">
        <v>18.338270000000001</v>
      </c>
      <c r="I83" s="20">
        <v>19.141369999999998</v>
      </c>
      <c r="J83" s="20">
        <v>20.654869999999999</v>
      </c>
      <c r="K83" s="20">
        <v>21.9543</v>
      </c>
    </row>
    <row r="84" spans="1:11" x14ac:dyDescent="0.25">
      <c r="A84" s="20">
        <v>104.5</v>
      </c>
      <c r="B84" s="20">
        <v>13.673249999999999</v>
      </c>
      <c r="C84" s="20">
        <v>13.89648</v>
      </c>
      <c r="D84" s="20">
        <v>14.271240000000001</v>
      </c>
      <c r="E84" s="20">
        <v>15.001760000000001</v>
      </c>
      <c r="F84" s="20">
        <v>16.02741</v>
      </c>
      <c r="G84" s="20">
        <v>17.41244</v>
      </c>
      <c r="H84" s="20">
        <v>18.395800000000001</v>
      </c>
      <c r="I84" s="20">
        <v>19.20825</v>
      </c>
      <c r="J84" s="20">
        <v>20.74089</v>
      </c>
      <c r="K84" s="20">
        <v>22.058420000000002</v>
      </c>
    </row>
    <row r="85" spans="1:11" x14ac:dyDescent="0.25">
      <c r="A85" s="20">
        <v>105.5</v>
      </c>
      <c r="B85" s="20">
        <v>13.686959999999999</v>
      </c>
      <c r="C85" s="20">
        <v>13.91194</v>
      </c>
      <c r="D85" s="20">
        <v>14.289720000000001</v>
      </c>
      <c r="E85" s="20">
        <v>15.026400000000001</v>
      </c>
      <c r="F85" s="20">
        <v>16.061319999999998</v>
      </c>
      <c r="G85" s="20">
        <v>17.460049999999999</v>
      </c>
      <c r="H85" s="20">
        <v>18.453980000000001</v>
      </c>
      <c r="I85" s="20">
        <v>19.275729999999999</v>
      </c>
      <c r="J85" s="20">
        <v>20.82733</v>
      </c>
      <c r="K85" s="20">
        <v>22.162759999999999</v>
      </c>
    </row>
    <row r="86" spans="1:11" x14ac:dyDescent="0.25">
      <c r="A86" s="20">
        <v>106.5</v>
      </c>
      <c r="B86" s="20">
        <v>13.70129</v>
      </c>
      <c r="C86" s="20">
        <v>13.928039999999999</v>
      </c>
      <c r="D86" s="20">
        <v>14.30884</v>
      </c>
      <c r="E86" s="20">
        <v>15.05172</v>
      </c>
      <c r="F86" s="20">
        <v>16.09591</v>
      </c>
      <c r="G86" s="20">
        <v>17.508330000000001</v>
      </c>
      <c r="H86" s="20">
        <v>18.512799999999999</v>
      </c>
      <c r="I86" s="20">
        <v>19.343779999999999</v>
      </c>
      <c r="J86" s="20">
        <v>20.914169999999999</v>
      </c>
      <c r="K86" s="20">
        <v>22.26727</v>
      </c>
    </row>
    <row r="87" spans="1:11" x14ac:dyDescent="0.25">
      <c r="A87" s="20">
        <v>107.5</v>
      </c>
      <c r="B87" s="20">
        <v>13.716240000000001</v>
      </c>
      <c r="C87" s="20">
        <v>13.94476</v>
      </c>
      <c r="D87" s="20">
        <v>14.328620000000001</v>
      </c>
      <c r="E87" s="20">
        <v>15.07769</v>
      </c>
      <c r="F87" s="20">
        <v>16.13119</v>
      </c>
      <c r="G87" s="20">
        <v>17.557259999999999</v>
      </c>
      <c r="H87" s="20">
        <v>18.572220000000002</v>
      </c>
      <c r="I87" s="20">
        <v>19.412379999999999</v>
      </c>
      <c r="J87" s="20">
        <v>21.001380000000001</v>
      </c>
      <c r="K87" s="20">
        <v>22.371919999999999</v>
      </c>
    </row>
    <row r="88" spans="1:11" x14ac:dyDescent="0.25">
      <c r="A88" s="20">
        <v>108.5</v>
      </c>
      <c r="B88" s="20">
        <v>13.731820000000001</v>
      </c>
      <c r="C88" s="20">
        <v>13.962120000000001</v>
      </c>
      <c r="D88" s="20">
        <v>14.349030000000001</v>
      </c>
      <c r="E88" s="20">
        <v>15.104329999999999</v>
      </c>
      <c r="F88" s="20">
        <v>16.167120000000001</v>
      </c>
      <c r="G88" s="20">
        <v>17.606829999999999</v>
      </c>
      <c r="H88" s="20">
        <v>18.63222</v>
      </c>
      <c r="I88" s="20">
        <v>19.481490000000001</v>
      </c>
      <c r="J88" s="20">
        <v>21.088930000000001</v>
      </c>
      <c r="K88" s="20">
        <v>22.476659999999999</v>
      </c>
    </row>
    <row r="89" spans="1:11" x14ac:dyDescent="0.25">
      <c r="A89" s="20">
        <v>109.5</v>
      </c>
      <c r="B89" s="20">
        <v>13.748010000000001</v>
      </c>
      <c r="C89" s="20">
        <v>13.9801</v>
      </c>
      <c r="D89" s="20">
        <v>14.37008</v>
      </c>
      <c r="E89" s="20">
        <v>15.13161</v>
      </c>
      <c r="F89" s="20">
        <v>16.203710000000001</v>
      </c>
      <c r="G89" s="20">
        <v>17.657019999999999</v>
      </c>
      <c r="H89" s="20">
        <v>18.692789999999999</v>
      </c>
      <c r="I89" s="20">
        <v>19.551100000000002</v>
      </c>
      <c r="J89" s="20">
        <v>21.176770000000001</v>
      </c>
      <c r="K89" s="20">
        <v>22.58145</v>
      </c>
    </row>
    <row r="90" spans="1:11" x14ac:dyDescent="0.25">
      <c r="A90" s="20">
        <v>110.5</v>
      </c>
      <c r="B90" s="20">
        <v>13.76483</v>
      </c>
      <c r="C90" s="20">
        <v>13.998710000000001</v>
      </c>
      <c r="D90" s="20">
        <v>14.391769999999999</v>
      </c>
      <c r="E90" s="20">
        <v>15.15954</v>
      </c>
      <c r="F90" s="20">
        <v>16.240939999999998</v>
      </c>
      <c r="G90" s="20">
        <v>17.707799999999999</v>
      </c>
      <c r="H90" s="20">
        <v>18.753900000000002</v>
      </c>
      <c r="I90" s="20">
        <v>19.621179999999999</v>
      </c>
      <c r="J90" s="20">
        <v>21.264880000000002</v>
      </c>
      <c r="K90" s="20">
        <v>22.686250000000001</v>
      </c>
    </row>
    <row r="91" spans="1:11" x14ac:dyDescent="0.25">
      <c r="A91" s="20">
        <v>111.5</v>
      </c>
      <c r="B91" s="20">
        <v>13.78227</v>
      </c>
      <c r="C91" s="20">
        <v>14.017950000000001</v>
      </c>
      <c r="D91" s="20">
        <v>14.41409</v>
      </c>
      <c r="E91" s="20">
        <v>15.1881</v>
      </c>
      <c r="F91" s="20">
        <v>16.2788</v>
      </c>
      <c r="G91" s="20">
        <v>17.759180000000001</v>
      </c>
      <c r="H91" s="20">
        <v>18.815539999999999</v>
      </c>
      <c r="I91" s="20">
        <v>19.69171</v>
      </c>
      <c r="J91" s="20">
        <v>21.35323</v>
      </c>
      <c r="K91" s="20">
        <v>22.791029999999999</v>
      </c>
    </row>
    <row r="92" spans="1:11" x14ac:dyDescent="0.25">
      <c r="A92" s="20">
        <v>112.5</v>
      </c>
      <c r="B92" s="20">
        <v>13.800330000000001</v>
      </c>
      <c r="C92" s="20">
        <v>14.037800000000001</v>
      </c>
      <c r="D92" s="20">
        <v>14.43703</v>
      </c>
      <c r="E92" s="20">
        <v>15.2173</v>
      </c>
      <c r="F92" s="20">
        <v>16.31728</v>
      </c>
      <c r="G92" s="20">
        <v>17.811119999999999</v>
      </c>
      <c r="H92" s="20">
        <v>18.877669999999998</v>
      </c>
      <c r="I92" s="20">
        <v>19.76266</v>
      </c>
      <c r="J92" s="20">
        <v>21.441780000000001</v>
      </c>
      <c r="K92" s="20">
        <v>22.89575</v>
      </c>
    </row>
    <row r="93" spans="1:11" x14ac:dyDescent="0.25">
      <c r="A93" s="20">
        <v>113.5</v>
      </c>
      <c r="B93" s="20">
        <v>13.819000000000001</v>
      </c>
      <c r="C93" s="20">
        <v>14.05828</v>
      </c>
      <c r="D93" s="20">
        <v>14.46059</v>
      </c>
      <c r="E93" s="20">
        <v>15.247120000000001</v>
      </c>
      <c r="F93" s="20">
        <v>16.356369999999998</v>
      </c>
      <c r="G93" s="20">
        <v>17.863610000000001</v>
      </c>
      <c r="H93" s="20">
        <v>18.940280000000001</v>
      </c>
      <c r="I93" s="20">
        <v>19.834009999999999</v>
      </c>
      <c r="J93" s="20">
        <v>21.53051</v>
      </c>
      <c r="K93" s="20">
        <v>23.000360000000001</v>
      </c>
    </row>
    <row r="94" spans="1:11" x14ac:dyDescent="0.25">
      <c r="A94" s="20">
        <v>114.5</v>
      </c>
      <c r="B94" s="20">
        <v>13.838279999999999</v>
      </c>
      <c r="C94" s="20">
        <v>14.079370000000001</v>
      </c>
      <c r="D94" s="20">
        <v>14.484780000000001</v>
      </c>
      <c r="E94" s="20">
        <v>15.27755</v>
      </c>
      <c r="F94" s="20">
        <v>16.396059999999999</v>
      </c>
      <c r="G94" s="20">
        <v>17.916640000000001</v>
      </c>
      <c r="H94" s="20">
        <v>19.003360000000001</v>
      </c>
      <c r="I94" s="20">
        <v>19.905729999999998</v>
      </c>
      <c r="J94" s="20">
        <v>21.61938</v>
      </c>
      <c r="K94" s="20">
        <v>23.104839999999999</v>
      </c>
    </row>
    <row r="95" spans="1:11" x14ac:dyDescent="0.25">
      <c r="A95" s="20">
        <v>115.5</v>
      </c>
      <c r="B95" s="20">
        <v>13.858180000000001</v>
      </c>
      <c r="C95" s="20">
        <v>14.10107</v>
      </c>
      <c r="D95" s="20">
        <v>14.50957</v>
      </c>
      <c r="E95" s="20">
        <v>15.308590000000001</v>
      </c>
      <c r="F95" s="20">
        <v>16.436330000000002</v>
      </c>
      <c r="G95" s="20">
        <v>17.970199999999998</v>
      </c>
      <c r="H95" s="20">
        <v>19.066880000000001</v>
      </c>
      <c r="I95" s="20">
        <v>19.977810000000002</v>
      </c>
      <c r="J95" s="20">
        <v>21.708369999999999</v>
      </c>
      <c r="K95" s="20">
        <v>23.209150000000001</v>
      </c>
    </row>
    <row r="96" spans="1:11" x14ac:dyDescent="0.25">
      <c r="A96" s="20">
        <v>116.5</v>
      </c>
      <c r="B96" s="20">
        <v>13.878679999999999</v>
      </c>
      <c r="C96" s="20">
        <v>14.123379999999999</v>
      </c>
      <c r="D96" s="20">
        <v>14.534979999999999</v>
      </c>
      <c r="E96" s="20">
        <v>15.34024</v>
      </c>
      <c r="F96" s="20">
        <v>16.477180000000001</v>
      </c>
      <c r="G96" s="20">
        <v>18.024249999999999</v>
      </c>
      <c r="H96" s="20">
        <v>19.13081</v>
      </c>
      <c r="I96" s="20">
        <v>20.05021</v>
      </c>
      <c r="J96" s="20">
        <v>21.797450000000001</v>
      </c>
      <c r="K96" s="20">
        <v>23.31326</v>
      </c>
    </row>
    <row r="97" spans="1:11" x14ac:dyDescent="0.25">
      <c r="A97" s="20">
        <v>117.5</v>
      </c>
      <c r="B97" s="20">
        <v>13.899789999999999</v>
      </c>
      <c r="C97" s="20">
        <v>14.1463</v>
      </c>
      <c r="D97" s="20">
        <v>14.56099</v>
      </c>
      <c r="E97" s="20">
        <v>15.372479999999999</v>
      </c>
      <c r="F97" s="20">
        <v>16.518599999999999</v>
      </c>
      <c r="G97" s="20">
        <v>18.078790000000001</v>
      </c>
      <c r="H97" s="20">
        <v>19.195160000000001</v>
      </c>
      <c r="I97" s="20">
        <v>20.122920000000001</v>
      </c>
      <c r="J97" s="20">
        <v>21.886590000000002</v>
      </c>
      <c r="K97" s="20">
        <v>23.417120000000001</v>
      </c>
    </row>
    <row r="98" spans="1:11" x14ac:dyDescent="0.25">
      <c r="A98" s="20">
        <v>118.5</v>
      </c>
      <c r="B98" s="20">
        <v>13.92151</v>
      </c>
      <c r="C98" s="20">
        <v>14.16982</v>
      </c>
      <c r="D98" s="20">
        <v>14.5876</v>
      </c>
      <c r="E98" s="20">
        <v>15.40531</v>
      </c>
      <c r="F98" s="20">
        <v>16.560569999999998</v>
      </c>
      <c r="G98" s="20">
        <v>18.13381</v>
      </c>
      <c r="H98" s="20">
        <v>19.259879999999999</v>
      </c>
      <c r="I98" s="20">
        <v>20.195920000000001</v>
      </c>
      <c r="J98" s="20">
        <v>21.975760000000001</v>
      </c>
      <c r="K98" s="20">
        <v>23.520710000000001</v>
      </c>
    </row>
    <row r="99" spans="1:11" x14ac:dyDescent="0.25">
      <c r="A99" s="20">
        <v>119.5</v>
      </c>
      <c r="B99" s="20">
        <v>13.943820000000001</v>
      </c>
      <c r="C99" s="20">
        <v>14.19394</v>
      </c>
      <c r="D99" s="20">
        <v>14.61481</v>
      </c>
      <c r="E99" s="20">
        <v>15.43872</v>
      </c>
      <c r="F99" s="20">
        <v>16.603090000000002</v>
      </c>
      <c r="G99" s="20">
        <v>18.18929</v>
      </c>
      <c r="H99" s="20">
        <v>19.32497</v>
      </c>
      <c r="I99" s="20">
        <v>20.269189999999998</v>
      </c>
      <c r="J99" s="20">
        <v>22.06494</v>
      </c>
      <c r="K99" s="20">
        <v>23.623999999999999</v>
      </c>
    </row>
    <row r="100" spans="1:11" x14ac:dyDescent="0.25">
      <c r="A100" s="20">
        <v>120.5</v>
      </c>
      <c r="B100" s="20">
        <v>13.96673</v>
      </c>
      <c r="C100" s="20">
        <v>14.21866</v>
      </c>
      <c r="D100" s="20">
        <v>14.6426</v>
      </c>
      <c r="E100" s="20">
        <v>15.4727</v>
      </c>
      <c r="F100" s="20">
        <v>16.646139999999999</v>
      </c>
      <c r="G100" s="20">
        <v>18.24521</v>
      </c>
      <c r="H100" s="20">
        <v>19.390409999999999</v>
      </c>
      <c r="I100" s="20">
        <v>20.342700000000001</v>
      </c>
      <c r="J100" s="20">
        <v>22.15409</v>
      </c>
      <c r="K100" s="20">
        <v>23.726959999999998</v>
      </c>
    </row>
    <row r="101" spans="1:11" x14ac:dyDescent="0.25">
      <c r="A101" s="20">
        <v>121.5</v>
      </c>
      <c r="B101" s="20">
        <v>13.99024</v>
      </c>
      <c r="C101" s="20">
        <v>14.24396</v>
      </c>
      <c r="D101" s="20">
        <v>14.67098</v>
      </c>
      <c r="E101" s="20">
        <v>15.507250000000001</v>
      </c>
      <c r="F101" s="20">
        <v>16.689720000000001</v>
      </c>
      <c r="G101" s="20">
        <v>18.301559999999998</v>
      </c>
      <c r="H101" s="20">
        <v>19.45618</v>
      </c>
      <c r="I101" s="20">
        <v>20.416429999999998</v>
      </c>
      <c r="J101" s="20">
        <v>22.243200000000002</v>
      </c>
      <c r="K101" s="20">
        <v>23.829550000000001</v>
      </c>
    </row>
    <row r="102" spans="1:11" x14ac:dyDescent="0.25">
      <c r="A102" s="20">
        <v>122.5</v>
      </c>
      <c r="B102" s="20">
        <v>14.014329999999999</v>
      </c>
      <c r="C102" s="20">
        <v>14.26985</v>
      </c>
      <c r="D102" s="20">
        <v>14.69994</v>
      </c>
      <c r="E102" s="20">
        <v>15.54236</v>
      </c>
      <c r="F102" s="20">
        <v>16.733809999999998</v>
      </c>
      <c r="G102" s="20">
        <v>18.358329999999999</v>
      </c>
      <c r="H102" s="20">
        <v>19.522259999999999</v>
      </c>
      <c r="I102" s="20">
        <v>20.490359999999999</v>
      </c>
      <c r="J102" s="20">
        <v>22.332239999999999</v>
      </c>
      <c r="K102" s="20">
        <v>23.931750000000001</v>
      </c>
    </row>
    <row r="103" spans="1:11" x14ac:dyDescent="0.25">
      <c r="A103" s="20">
        <v>123.5</v>
      </c>
      <c r="B103" s="20">
        <v>14.039009999999999</v>
      </c>
      <c r="C103" s="20">
        <v>14.296329999999999</v>
      </c>
      <c r="D103" s="20">
        <v>14.729480000000001</v>
      </c>
      <c r="E103" s="20">
        <v>15.57803</v>
      </c>
      <c r="F103" s="20">
        <v>16.778400000000001</v>
      </c>
      <c r="G103" s="20">
        <v>18.415500000000002</v>
      </c>
      <c r="H103" s="20">
        <v>19.588640000000002</v>
      </c>
      <c r="I103" s="20">
        <v>20.56448</v>
      </c>
      <c r="J103" s="20">
        <v>22.42118</v>
      </c>
      <c r="K103" s="20">
        <v>24.033529999999999</v>
      </c>
    </row>
    <row r="104" spans="1:11" x14ac:dyDescent="0.25">
      <c r="A104" s="20">
        <v>124.5</v>
      </c>
      <c r="B104" s="20">
        <v>14.06427</v>
      </c>
      <c r="C104" s="20">
        <v>14.32338</v>
      </c>
      <c r="D104" s="20">
        <v>14.75958</v>
      </c>
      <c r="E104" s="20">
        <v>15.614240000000001</v>
      </c>
      <c r="F104" s="20">
        <v>16.823499999999999</v>
      </c>
      <c r="G104" s="20">
        <v>18.47306</v>
      </c>
      <c r="H104" s="20">
        <v>19.6553</v>
      </c>
      <c r="I104" s="20">
        <v>20.638770000000001</v>
      </c>
      <c r="J104" s="20">
        <v>22.51</v>
      </c>
      <c r="K104" s="20">
        <v>24.13486</v>
      </c>
    </row>
    <row r="105" spans="1:11" x14ac:dyDescent="0.25">
      <c r="A105" s="20">
        <v>125.5</v>
      </c>
      <c r="B105" s="20">
        <v>14.090109999999999</v>
      </c>
      <c r="C105" s="20">
        <v>14.35101</v>
      </c>
      <c r="D105" s="20">
        <v>14.79025</v>
      </c>
      <c r="E105" s="20">
        <v>15.65099</v>
      </c>
      <c r="F105" s="20">
        <v>16.869070000000001</v>
      </c>
      <c r="G105" s="20">
        <v>18.530989999999999</v>
      </c>
      <c r="H105" s="20">
        <v>19.72222</v>
      </c>
      <c r="I105" s="20">
        <v>20.713200000000001</v>
      </c>
      <c r="J105" s="20">
        <v>22.598680000000002</v>
      </c>
      <c r="K105" s="20">
        <v>24.235710000000001</v>
      </c>
    </row>
    <row r="106" spans="1:11" x14ac:dyDescent="0.25">
      <c r="A106" s="20">
        <v>126.5</v>
      </c>
      <c r="B106" s="20">
        <v>14.116529999999999</v>
      </c>
      <c r="C106" s="20">
        <v>14.379200000000001</v>
      </c>
      <c r="D106" s="20">
        <v>14.821479999999999</v>
      </c>
      <c r="E106" s="20">
        <v>15.68826</v>
      </c>
      <c r="F106" s="20">
        <v>16.915120000000002</v>
      </c>
      <c r="G106" s="20">
        <v>18.589279999999999</v>
      </c>
      <c r="H106" s="20">
        <v>19.789380000000001</v>
      </c>
      <c r="I106" s="20">
        <v>20.787749999999999</v>
      </c>
      <c r="J106" s="20">
        <v>22.687190000000001</v>
      </c>
      <c r="K106" s="20">
        <v>24.33606</v>
      </c>
    </row>
    <row r="107" spans="1:11" x14ac:dyDescent="0.25">
      <c r="A107" s="20">
        <v>127.5</v>
      </c>
      <c r="B107" s="20">
        <v>14.143509999999999</v>
      </c>
      <c r="C107" s="20">
        <v>14.407959999999999</v>
      </c>
      <c r="D107" s="20">
        <v>14.853260000000001</v>
      </c>
      <c r="E107" s="20">
        <v>15.72607</v>
      </c>
      <c r="F107" s="20">
        <v>16.961639999999999</v>
      </c>
      <c r="G107" s="20">
        <v>18.647919999999999</v>
      </c>
      <c r="H107" s="20">
        <v>19.856780000000001</v>
      </c>
      <c r="I107" s="20">
        <v>20.86242</v>
      </c>
      <c r="J107" s="20">
        <v>22.775510000000001</v>
      </c>
      <c r="K107" s="20">
        <v>24.435890000000001</v>
      </c>
    </row>
    <row r="108" spans="1:11" x14ac:dyDescent="0.25">
      <c r="A108" s="20">
        <v>128.5</v>
      </c>
      <c r="B108" s="20">
        <v>14.171060000000001</v>
      </c>
      <c r="C108" s="20">
        <v>14.43727</v>
      </c>
      <c r="D108" s="20">
        <v>14.885579999999999</v>
      </c>
      <c r="E108" s="20">
        <v>15.764390000000001</v>
      </c>
      <c r="F108" s="20">
        <v>17.008620000000001</v>
      </c>
      <c r="G108" s="20">
        <v>18.706890000000001</v>
      </c>
      <c r="H108" s="20">
        <v>19.924389999999999</v>
      </c>
      <c r="I108" s="20">
        <v>20.937180000000001</v>
      </c>
      <c r="J108" s="20">
        <v>22.863630000000001</v>
      </c>
      <c r="K108" s="20">
        <v>24.535160000000001</v>
      </c>
    </row>
    <row r="109" spans="1:11" x14ac:dyDescent="0.25">
      <c r="A109" s="20">
        <v>129.5</v>
      </c>
      <c r="B109" s="20">
        <v>14.199159999999999</v>
      </c>
      <c r="C109" s="20">
        <v>14.467140000000001</v>
      </c>
      <c r="D109" s="20">
        <v>14.91845</v>
      </c>
      <c r="E109" s="20">
        <v>15.80322</v>
      </c>
      <c r="F109" s="20">
        <v>17.056039999999999</v>
      </c>
      <c r="G109" s="20">
        <v>18.766190000000002</v>
      </c>
      <c r="H109" s="20">
        <v>19.9922</v>
      </c>
      <c r="I109" s="20">
        <v>21.01201</v>
      </c>
      <c r="J109" s="20">
        <v>22.951509999999999</v>
      </c>
      <c r="K109" s="20">
        <v>24.633859999999999</v>
      </c>
    </row>
    <row r="110" spans="1:11" x14ac:dyDescent="0.25">
      <c r="A110" s="20">
        <v>130.5</v>
      </c>
      <c r="B110" s="20">
        <v>14.227819999999999</v>
      </c>
      <c r="C110" s="20">
        <v>14.49756</v>
      </c>
      <c r="D110" s="20">
        <v>14.951840000000001</v>
      </c>
      <c r="E110" s="20">
        <v>15.842549999999999</v>
      </c>
      <c r="F110" s="20">
        <v>17.103899999999999</v>
      </c>
      <c r="G110" s="20">
        <v>18.825790000000001</v>
      </c>
      <c r="H110" s="20">
        <v>20.060189999999999</v>
      </c>
      <c r="I110" s="20">
        <v>21.0869</v>
      </c>
      <c r="J110" s="20">
        <v>23.039149999999999</v>
      </c>
      <c r="K110" s="20">
        <v>24.73197</v>
      </c>
    </row>
    <row r="111" spans="1:11" x14ac:dyDescent="0.25">
      <c r="A111" s="20">
        <v>131.5</v>
      </c>
      <c r="B111" s="20">
        <v>14.25703</v>
      </c>
      <c r="C111" s="20">
        <v>14.52852</v>
      </c>
      <c r="D111" s="20">
        <v>14.98577</v>
      </c>
      <c r="E111" s="20">
        <v>15.88237</v>
      </c>
      <c r="F111" s="20">
        <v>17.152180000000001</v>
      </c>
      <c r="G111" s="20">
        <v>18.8857</v>
      </c>
      <c r="H111" s="20">
        <v>20.128350000000001</v>
      </c>
      <c r="I111" s="20">
        <v>21.161829999999998</v>
      </c>
      <c r="J111" s="20">
        <v>23.12651</v>
      </c>
      <c r="K111" s="20">
        <v>24.829450000000001</v>
      </c>
    </row>
    <row r="112" spans="1:11" x14ac:dyDescent="0.25">
      <c r="A112" s="20">
        <v>132.5</v>
      </c>
      <c r="B112" s="20">
        <v>14.28678</v>
      </c>
      <c r="C112" s="20">
        <v>14.56001</v>
      </c>
      <c r="D112" s="20">
        <v>15.02022</v>
      </c>
      <c r="E112" s="20">
        <v>15.92268</v>
      </c>
      <c r="F112" s="20">
        <v>17.200890000000001</v>
      </c>
      <c r="G112" s="20">
        <v>18.945879999999999</v>
      </c>
      <c r="H112" s="20">
        <v>20.196670000000001</v>
      </c>
      <c r="I112" s="20">
        <v>21.236789999999999</v>
      </c>
      <c r="J112" s="20">
        <v>23.21358</v>
      </c>
      <c r="K112" s="20">
        <v>24.926300000000001</v>
      </c>
    </row>
    <row r="113" spans="1:11" x14ac:dyDescent="0.25">
      <c r="A113" s="20">
        <v>133.5</v>
      </c>
      <c r="B113" s="20">
        <v>14.317069999999999</v>
      </c>
      <c r="C113" s="20">
        <v>14.592029999999999</v>
      </c>
      <c r="D113" s="20">
        <v>15.05519</v>
      </c>
      <c r="E113" s="20">
        <v>15.963469999999999</v>
      </c>
      <c r="F113" s="20">
        <v>17.25</v>
      </c>
      <c r="G113" s="20">
        <v>19.006340000000002</v>
      </c>
      <c r="H113" s="20">
        <v>20.265139999999999</v>
      </c>
      <c r="I113" s="20">
        <v>21.31175</v>
      </c>
      <c r="J113" s="20">
        <v>23.300350000000002</v>
      </c>
      <c r="K113" s="20">
        <v>25.022490000000001</v>
      </c>
    </row>
    <row r="114" spans="1:11" x14ac:dyDescent="0.25">
      <c r="A114" s="20">
        <v>134.5</v>
      </c>
      <c r="B114" s="20">
        <v>14.34789</v>
      </c>
      <c r="C114" s="20">
        <v>14.62458</v>
      </c>
      <c r="D114" s="20">
        <v>15.09066</v>
      </c>
      <c r="E114" s="20">
        <v>16.004729999999999</v>
      </c>
      <c r="F114" s="20">
        <v>17.299510000000001</v>
      </c>
      <c r="G114" s="20">
        <v>19.067060000000001</v>
      </c>
      <c r="H114" s="20">
        <v>20.333729999999999</v>
      </c>
      <c r="I114" s="20">
        <v>21.386710000000001</v>
      </c>
      <c r="J114" s="20">
        <v>23.386790000000001</v>
      </c>
      <c r="K114" s="20">
        <v>25.118010000000002</v>
      </c>
    </row>
    <row r="115" spans="1:11" x14ac:dyDescent="0.25">
      <c r="A115" s="20">
        <v>135.5</v>
      </c>
      <c r="B115" s="20">
        <v>14.379239999999999</v>
      </c>
      <c r="C115" s="20">
        <v>14.65765</v>
      </c>
      <c r="D115" s="20">
        <v>15.12664</v>
      </c>
      <c r="E115" s="20">
        <v>16.04646</v>
      </c>
      <c r="F115" s="20">
        <v>17.349419999999999</v>
      </c>
      <c r="G115" s="20">
        <v>19.128029999999999</v>
      </c>
      <c r="H115" s="20">
        <v>20.402429999999999</v>
      </c>
      <c r="I115" s="20">
        <v>21.461649999999999</v>
      </c>
      <c r="J115" s="20">
        <v>23.47289</v>
      </c>
      <c r="K115" s="20">
        <v>25.21283</v>
      </c>
    </row>
    <row r="116" spans="1:11" x14ac:dyDescent="0.25">
      <c r="A116" s="20">
        <v>136.5</v>
      </c>
      <c r="B116" s="20">
        <v>14.411110000000001</v>
      </c>
      <c r="C116" s="20">
        <v>14.69122</v>
      </c>
      <c r="D116" s="20">
        <v>15.16311</v>
      </c>
      <c r="E116" s="20">
        <v>16.088640000000002</v>
      </c>
      <c r="F116" s="20">
        <v>17.399699999999999</v>
      </c>
      <c r="G116" s="20">
        <v>19.189240000000002</v>
      </c>
      <c r="H116" s="20">
        <v>20.471240000000002</v>
      </c>
      <c r="I116" s="20">
        <v>21.536549999999998</v>
      </c>
      <c r="J116" s="20">
        <v>23.558630000000001</v>
      </c>
      <c r="K116" s="20">
        <v>25.306930000000001</v>
      </c>
    </row>
    <row r="117" spans="1:11" x14ac:dyDescent="0.25">
      <c r="A117" s="20">
        <v>137.5</v>
      </c>
      <c r="B117" s="20">
        <v>14.443490000000001</v>
      </c>
      <c r="C117" s="20">
        <v>14.72531</v>
      </c>
      <c r="D117" s="20">
        <v>15.20007</v>
      </c>
      <c r="E117" s="20">
        <v>16.131270000000001</v>
      </c>
      <c r="F117" s="20">
        <v>17.45036</v>
      </c>
      <c r="G117" s="20">
        <v>19.25067</v>
      </c>
      <c r="H117" s="20">
        <v>20.540130000000001</v>
      </c>
      <c r="I117" s="20">
        <v>21.611409999999999</v>
      </c>
      <c r="J117" s="20">
        <v>23.643999999999998</v>
      </c>
      <c r="K117" s="20">
        <v>25.400310000000001</v>
      </c>
    </row>
    <row r="118" spans="1:11" x14ac:dyDescent="0.25">
      <c r="A118" s="20">
        <v>138.5</v>
      </c>
      <c r="B118" s="20">
        <v>14.476380000000001</v>
      </c>
      <c r="C118" s="20">
        <v>14.75989</v>
      </c>
      <c r="D118" s="20">
        <v>15.23751</v>
      </c>
      <c r="E118" s="20">
        <v>16.174340000000001</v>
      </c>
      <c r="F118" s="20">
        <v>17.501380000000001</v>
      </c>
      <c r="G118" s="20">
        <v>19.31232</v>
      </c>
      <c r="H118" s="20">
        <v>20.609100000000002</v>
      </c>
      <c r="I118" s="20">
        <v>21.686199999999999</v>
      </c>
      <c r="J118" s="20">
        <v>23.72897</v>
      </c>
      <c r="K118" s="20">
        <v>25.492940000000001</v>
      </c>
    </row>
    <row r="119" spans="1:11" x14ac:dyDescent="0.25">
      <c r="A119" s="20">
        <v>139.5</v>
      </c>
      <c r="B119" s="20">
        <v>14.50977</v>
      </c>
      <c r="C119" s="20">
        <v>14.79496</v>
      </c>
      <c r="D119" s="20">
        <v>15.27543</v>
      </c>
      <c r="E119" s="20">
        <v>16.217839999999999</v>
      </c>
      <c r="F119" s="20">
        <v>17.552759999999999</v>
      </c>
      <c r="G119" s="20">
        <v>19.374169999999999</v>
      </c>
      <c r="H119" s="20">
        <v>20.678139999999999</v>
      </c>
      <c r="I119" s="20">
        <v>21.760909999999999</v>
      </c>
      <c r="J119" s="20">
        <v>23.81354</v>
      </c>
      <c r="K119" s="20">
        <v>25.584810000000001</v>
      </c>
    </row>
    <row r="120" spans="1:11" x14ac:dyDescent="0.25">
      <c r="A120" s="20">
        <v>140.5</v>
      </c>
      <c r="B120" s="20">
        <v>14.54365</v>
      </c>
      <c r="C120" s="20">
        <v>14.83052</v>
      </c>
      <c r="D120" s="20">
        <v>15.31381</v>
      </c>
      <c r="E120" s="20">
        <v>16.261769999999999</v>
      </c>
      <c r="F120" s="20">
        <v>17.604479999999999</v>
      </c>
      <c r="G120" s="20">
        <v>19.436219999999999</v>
      </c>
      <c r="H120" s="20">
        <v>20.747219999999999</v>
      </c>
      <c r="I120" s="20">
        <v>21.835540000000002</v>
      </c>
      <c r="J120" s="20">
        <v>23.897690000000001</v>
      </c>
      <c r="K120" s="20">
        <v>25.675909999999998</v>
      </c>
    </row>
    <row r="121" spans="1:11" x14ac:dyDescent="0.25">
      <c r="A121" s="20">
        <v>141.5</v>
      </c>
      <c r="B121" s="20">
        <v>14.57802</v>
      </c>
      <c r="C121" s="20">
        <v>14.86655</v>
      </c>
      <c r="D121" s="20">
        <v>15.352650000000001</v>
      </c>
      <c r="E121" s="20">
        <v>16.30612</v>
      </c>
      <c r="F121" s="20">
        <v>17.65653</v>
      </c>
      <c r="G121" s="20">
        <v>19.498449999999998</v>
      </c>
      <c r="H121" s="20">
        <v>20.81635</v>
      </c>
      <c r="I121" s="20">
        <v>21.910060000000001</v>
      </c>
      <c r="J121" s="20">
        <v>23.98141</v>
      </c>
      <c r="K121" s="20">
        <v>25.76623</v>
      </c>
    </row>
    <row r="122" spans="1:11" x14ac:dyDescent="0.25">
      <c r="A122" s="20">
        <v>142.5</v>
      </c>
      <c r="B122" s="20">
        <v>14.612869999999999</v>
      </c>
      <c r="C122" s="20">
        <v>14.90306</v>
      </c>
      <c r="D122" s="20">
        <v>15.39195</v>
      </c>
      <c r="E122" s="20">
        <v>16.35087</v>
      </c>
      <c r="F122" s="20">
        <v>17.708919999999999</v>
      </c>
      <c r="G122" s="20">
        <v>19.560860000000002</v>
      </c>
      <c r="H122" s="20">
        <v>20.88551</v>
      </c>
      <c r="I122" s="20">
        <v>21.984470000000002</v>
      </c>
      <c r="J122" s="20">
        <v>24.064689999999999</v>
      </c>
      <c r="K122" s="20">
        <v>25.85575</v>
      </c>
    </row>
    <row r="123" spans="1:11" x14ac:dyDescent="0.25">
      <c r="A123" s="20">
        <v>143.5</v>
      </c>
      <c r="B123" s="20">
        <v>14.64819</v>
      </c>
      <c r="C123" s="20">
        <v>14.940020000000001</v>
      </c>
      <c r="D123" s="20">
        <v>15.43169</v>
      </c>
      <c r="E123" s="20">
        <v>16.39603</v>
      </c>
      <c r="F123" s="20">
        <v>17.761620000000001</v>
      </c>
      <c r="G123" s="20">
        <v>19.623419999999999</v>
      </c>
      <c r="H123" s="20">
        <v>20.95468</v>
      </c>
      <c r="I123" s="20">
        <v>22.058759999999999</v>
      </c>
      <c r="J123" s="20">
        <v>24.147500000000001</v>
      </c>
      <c r="K123" s="20">
        <v>25.944459999999999</v>
      </c>
    </row>
    <row r="124" spans="1:11" x14ac:dyDescent="0.25">
      <c r="A124" s="20">
        <v>144.5</v>
      </c>
      <c r="B124" s="20">
        <v>14.68398</v>
      </c>
      <c r="C124" s="20">
        <v>14.977449999999999</v>
      </c>
      <c r="D124" s="20">
        <v>15.471869999999999</v>
      </c>
      <c r="E124" s="20">
        <v>16.441579999999998</v>
      </c>
      <c r="F124" s="20">
        <v>17.814630000000001</v>
      </c>
      <c r="G124" s="20">
        <v>19.686140000000002</v>
      </c>
      <c r="H124" s="20">
        <v>21.023859999999999</v>
      </c>
      <c r="I124" s="20">
        <v>22.132899999999999</v>
      </c>
      <c r="J124" s="20">
        <v>24.229849999999999</v>
      </c>
      <c r="K124" s="20">
        <v>26.032340000000001</v>
      </c>
    </row>
    <row r="125" spans="1:11" x14ac:dyDescent="0.25">
      <c r="A125" s="20">
        <v>145.5</v>
      </c>
      <c r="B125" s="20">
        <v>14.720219999999999</v>
      </c>
      <c r="C125" s="20">
        <v>15.015319999999999</v>
      </c>
      <c r="D125" s="20">
        <v>15.51248</v>
      </c>
      <c r="E125" s="20">
        <v>16.48751</v>
      </c>
      <c r="F125" s="20">
        <v>17.86795</v>
      </c>
      <c r="G125" s="20">
        <v>19.749009999999998</v>
      </c>
      <c r="H125" s="20">
        <v>21.093039999999998</v>
      </c>
      <c r="I125" s="20">
        <v>22.206900000000001</v>
      </c>
      <c r="J125" s="20">
        <v>24.311720000000001</v>
      </c>
      <c r="K125" s="20">
        <v>26.119409999999998</v>
      </c>
    </row>
    <row r="126" spans="1:11" x14ac:dyDescent="0.25">
      <c r="A126" s="20">
        <v>146.5</v>
      </c>
      <c r="B126" s="20">
        <v>14.756919999999999</v>
      </c>
      <c r="C126" s="20">
        <v>15.05363</v>
      </c>
      <c r="D126" s="20">
        <v>15.5535</v>
      </c>
      <c r="E126" s="20">
        <v>16.533819999999999</v>
      </c>
      <c r="F126" s="20">
        <v>17.92155</v>
      </c>
      <c r="G126" s="20">
        <v>19.812000000000001</v>
      </c>
      <c r="H126" s="20">
        <v>21.162199999999999</v>
      </c>
      <c r="I126" s="20">
        <v>22.280750000000001</v>
      </c>
      <c r="J126" s="20">
        <v>24.3931</v>
      </c>
      <c r="K126" s="20">
        <v>26.205629999999999</v>
      </c>
    </row>
    <row r="127" spans="1:11" x14ac:dyDescent="0.25">
      <c r="A127" s="20">
        <v>147.5</v>
      </c>
      <c r="B127" s="20">
        <v>14.79406</v>
      </c>
      <c r="C127" s="20">
        <v>15.09238</v>
      </c>
      <c r="D127" s="20">
        <v>15.594950000000001</v>
      </c>
      <c r="E127" s="20">
        <v>16.580500000000001</v>
      </c>
      <c r="F127" s="20">
        <v>17.975439999999999</v>
      </c>
      <c r="G127" s="20">
        <v>19.875119999999999</v>
      </c>
      <c r="H127" s="20">
        <v>21.231339999999999</v>
      </c>
      <c r="I127" s="20">
        <v>22.354420000000001</v>
      </c>
      <c r="J127" s="20">
        <v>24.473970000000001</v>
      </c>
      <c r="K127" s="20">
        <v>26.29101</v>
      </c>
    </row>
    <row r="128" spans="1:11" x14ac:dyDescent="0.25">
      <c r="A128" s="20">
        <v>148.5</v>
      </c>
      <c r="B128" s="20">
        <v>14.831630000000001</v>
      </c>
      <c r="C128" s="20">
        <v>15.131550000000001</v>
      </c>
      <c r="D128" s="20">
        <v>15.636799999999999</v>
      </c>
      <c r="E128" s="20">
        <v>16.62754</v>
      </c>
      <c r="F128" s="20">
        <v>18.029610000000002</v>
      </c>
      <c r="G128" s="20">
        <v>19.938359999999999</v>
      </c>
      <c r="H128" s="20">
        <v>21.300450000000001</v>
      </c>
      <c r="I128" s="20">
        <v>22.427910000000001</v>
      </c>
      <c r="J128" s="20">
        <v>24.55434</v>
      </c>
      <c r="K128" s="20">
        <v>26.375530000000001</v>
      </c>
    </row>
    <row r="129" spans="1:11" x14ac:dyDescent="0.25">
      <c r="A129" s="20">
        <v>149.5</v>
      </c>
      <c r="B129" s="20">
        <v>14.869630000000001</v>
      </c>
      <c r="C129" s="20">
        <v>15.17113</v>
      </c>
      <c r="D129" s="20">
        <v>15.679040000000001</v>
      </c>
      <c r="E129" s="20">
        <v>16.674939999999999</v>
      </c>
      <c r="F129" s="20">
        <v>18.084040000000002</v>
      </c>
      <c r="G129" s="20">
        <v>20.0017</v>
      </c>
      <c r="H129" s="20">
        <v>21.369509999999998</v>
      </c>
      <c r="I129" s="20">
        <v>22.50122</v>
      </c>
      <c r="J129" s="20">
        <v>24.6342</v>
      </c>
      <c r="K129" s="20">
        <v>26.459199999999999</v>
      </c>
    </row>
    <row r="130" spans="1:11" x14ac:dyDescent="0.25">
      <c r="A130" s="20">
        <v>150.5</v>
      </c>
      <c r="B130" s="20">
        <v>14.90804</v>
      </c>
      <c r="C130" s="20">
        <v>15.211130000000001</v>
      </c>
      <c r="D130" s="20">
        <v>15.721679999999999</v>
      </c>
      <c r="E130" s="20">
        <v>16.722670000000001</v>
      </c>
      <c r="F130" s="20">
        <v>18.138729999999999</v>
      </c>
      <c r="G130" s="20">
        <v>20.06514</v>
      </c>
      <c r="H130" s="20">
        <v>21.43852</v>
      </c>
      <c r="I130" s="20">
        <v>22.57433</v>
      </c>
      <c r="J130" s="20">
        <v>24.713519999999999</v>
      </c>
      <c r="K130" s="20">
        <v>26.542010000000001</v>
      </c>
    </row>
    <row r="131" spans="1:11" x14ac:dyDescent="0.25">
      <c r="A131" s="20">
        <v>151.5</v>
      </c>
      <c r="B131" s="20">
        <v>14.946870000000001</v>
      </c>
      <c r="C131" s="20">
        <v>15.251519999999999</v>
      </c>
      <c r="D131" s="20">
        <v>15.764699999999999</v>
      </c>
      <c r="E131" s="20">
        <v>16.77074</v>
      </c>
      <c r="F131" s="20">
        <v>18.193670000000001</v>
      </c>
      <c r="G131" s="20">
        <v>20.12866</v>
      </c>
      <c r="H131" s="20">
        <v>21.507480000000001</v>
      </c>
      <c r="I131" s="20">
        <v>22.64724</v>
      </c>
      <c r="J131" s="20">
        <v>24.79232</v>
      </c>
      <c r="K131" s="20">
        <v>26.623950000000001</v>
      </c>
    </row>
    <row r="132" spans="1:11" x14ac:dyDescent="0.25">
      <c r="A132" s="20">
        <v>152.5</v>
      </c>
      <c r="B132" s="20">
        <v>14.986090000000001</v>
      </c>
      <c r="C132" s="20">
        <v>15.292299999999999</v>
      </c>
      <c r="D132" s="20">
        <v>15.80809</v>
      </c>
      <c r="E132" s="20">
        <v>16.819140000000001</v>
      </c>
      <c r="F132" s="20">
        <v>18.248840000000001</v>
      </c>
      <c r="G132" s="20">
        <v>20.192270000000001</v>
      </c>
      <c r="H132" s="20">
        <v>21.576360000000001</v>
      </c>
      <c r="I132" s="20">
        <v>22.719930000000002</v>
      </c>
      <c r="J132" s="20">
        <v>24.87058</v>
      </c>
      <c r="K132" s="20">
        <v>26.705010000000001</v>
      </c>
    </row>
    <row r="133" spans="1:11" x14ac:dyDescent="0.25">
      <c r="A133" s="20">
        <v>153.5</v>
      </c>
      <c r="B133" s="20">
        <v>15.02571</v>
      </c>
      <c r="C133" s="20">
        <v>15.33347</v>
      </c>
      <c r="D133" s="20">
        <v>15.851839999999999</v>
      </c>
      <c r="E133" s="20">
        <v>16.86786</v>
      </c>
      <c r="F133" s="20">
        <v>18.304259999999999</v>
      </c>
      <c r="G133" s="20">
        <v>20.255939999999999</v>
      </c>
      <c r="H133" s="20">
        <v>21.64517</v>
      </c>
      <c r="I133" s="20">
        <v>22.792400000000001</v>
      </c>
      <c r="J133" s="20">
        <v>24.94829</v>
      </c>
      <c r="K133" s="20">
        <v>26.785209999999999</v>
      </c>
    </row>
    <row r="134" spans="1:11" x14ac:dyDescent="0.25">
      <c r="A134" s="20">
        <v>154.5</v>
      </c>
      <c r="B134" s="20">
        <v>15.065709999999999</v>
      </c>
      <c r="C134" s="20">
        <v>15.37501</v>
      </c>
      <c r="D134" s="20">
        <v>15.895949999999999</v>
      </c>
      <c r="E134" s="20">
        <v>16.916889999999999</v>
      </c>
      <c r="F134" s="20">
        <v>18.35989</v>
      </c>
      <c r="G134" s="20">
        <v>20.319680000000002</v>
      </c>
      <c r="H134" s="20">
        <v>21.713889999999999</v>
      </c>
      <c r="I134" s="20">
        <v>22.864650000000001</v>
      </c>
      <c r="J134" s="20">
        <v>25.025449999999999</v>
      </c>
      <c r="K134" s="20">
        <v>26.864529999999998</v>
      </c>
    </row>
    <row r="135" spans="1:11" x14ac:dyDescent="0.25">
      <c r="A135" s="20">
        <v>155.5</v>
      </c>
      <c r="B135" s="20">
        <v>15.10609</v>
      </c>
      <c r="C135" s="20">
        <v>15.416919999999999</v>
      </c>
      <c r="D135" s="20">
        <v>15.94041</v>
      </c>
      <c r="E135" s="20">
        <v>16.96621</v>
      </c>
      <c r="F135" s="20">
        <v>18.41574</v>
      </c>
      <c r="G135" s="20">
        <v>20.383469999999999</v>
      </c>
      <c r="H135" s="20">
        <v>21.782520000000002</v>
      </c>
      <c r="I135" s="20">
        <v>22.93666</v>
      </c>
      <c r="J135" s="20">
        <v>25.102060000000002</v>
      </c>
      <c r="K135" s="20">
        <v>26.942969999999999</v>
      </c>
    </row>
    <row r="136" spans="1:11" x14ac:dyDescent="0.25">
      <c r="A136" s="20">
        <v>156.5</v>
      </c>
      <c r="B136" s="20">
        <v>15.14683</v>
      </c>
      <c r="C136" s="20">
        <v>15.45918</v>
      </c>
      <c r="D136" s="20">
        <v>15.985200000000001</v>
      </c>
      <c r="E136" s="20">
        <v>17.015830000000001</v>
      </c>
      <c r="F136" s="20">
        <v>18.471800000000002</v>
      </c>
      <c r="G136" s="20">
        <v>20.447310000000002</v>
      </c>
      <c r="H136" s="20">
        <v>21.851040000000001</v>
      </c>
      <c r="I136" s="20">
        <v>23.008420000000001</v>
      </c>
      <c r="J136" s="20">
        <v>25.17811</v>
      </c>
      <c r="K136" s="20">
        <v>27.02054</v>
      </c>
    </row>
    <row r="137" spans="1:11" x14ac:dyDescent="0.25">
      <c r="A137" s="20">
        <v>157.5</v>
      </c>
      <c r="B137" s="20">
        <v>15.18793</v>
      </c>
      <c r="C137" s="20">
        <v>15.50179</v>
      </c>
      <c r="D137" s="20">
        <v>16.03032</v>
      </c>
      <c r="E137" s="20">
        <v>17.065740000000002</v>
      </c>
      <c r="F137" s="20">
        <v>18.52805</v>
      </c>
      <c r="G137" s="20">
        <v>20.511189999999999</v>
      </c>
      <c r="H137" s="20">
        <v>21.919460000000001</v>
      </c>
      <c r="I137" s="20">
        <v>23.079940000000001</v>
      </c>
      <c r="J137" s="20">
        <v>25.253599999999999</v>
      </c>
      <c r="K137" s="20">
        <v>27.097239999999999</v>
      </c>
    </row>
    <row r="138" spans="1:11" x14ac:dyDescent="0.25">
      <c r="A138" s="20">
        <v>158.5</v>
      </c>
      <c r="B138" s="20">
        <v>15.229380000000001</v>
      </c>
      <c r="C138" s="20">
        <v>15.544739999999999</v>
      </c>
      <c r="D138" s="20">
        <v>16.075759999999999</v>
      </c>
      <c r="E138" s="20">
        <v>17.115919999999999</v>
      </c>
      <c r="F138" s="20">
        <v>18.584499999999998</v>
      </c>
      <c r="G138" s="20">
        <v>20.575099999999999</v>
      </c>
      <c r="H138" s="20">
        <v>21.987770000000001</v>
      </c>
      <c r="I138" s="20">
        <v>23.151209999999999</v>
      </c>
      <c r="J138" s="20">
        <v>25.328530000000001</v>
      </c>
      <c r="K138" s="20">
        <v>27.173069999999999</v>
      </c>
    </row>
    <row r="139" spans="1:11" x14ac:dyDescent="0.25">
      <c r="A139" s="20">
        <v>159.5</v>
      </c>
      <c r="B139" s="20">
        <v>15.27116</v>
      </c>
      <c r="C139" s="20">
        <v>15.588010000000001</v>
      </c>
      <c r="D139" s="20">
        <v>16.121510000000001</v>
      </c>
      <c r="E139" s="20">
        <v>17.166360000000001</v>
      </c>
      <c r="F139" s="20">
        <v>18.64113</v>
      </c>
      <c r="G139" s="20">
        <v>20.639030000000002</v>
      </c>
      <c r="H139" s="20">
        <v>22.055959999999999</v>
      </c>
      <c r="I139" s="20">
        <v>23.22221</v>
      </c>
      <c r="J139" s="20">
        <v>25.402889999999999</v>
      </c>
      <c r="K139" s="20">
        <v>27.24802</v>
      </c>
    </row>
    <row r="140" spans="1:11" x14ac:dyDescent="0.25">
      <c r="A140" s="20">
        <v>160.5</v>
      </c>
      <c r="B140" s="20">
        <v>15.313269999999999</v>
      </c>
      <c r="C140" s="20">
        <v>15.63161</v>
      </c>
      <c r="D140" s="20">
        <v>16.167560000000002</v>
      </c>
      <c r="E140" s="20">
        <v>17.21706</v>
      </c>
      <c r="F140" s="20">
        <v>18.697929999999999</v>
      </c>
      <c r="G140" s="20">
        <v>20.70298</v>
      </c>
      <c r="H140" s="20">
        <v>22.124020000000002</v>
      </c>
      <c r="I140" s="20">
        <v>23.292950000000001</v>
      </c>
      <c r="J140" s="20">
        <v>25.476680000000002</v>
      </c>
      <c r="K140" s="20">
        <v>27.322109999999999</v>
      </c>
    </row>
    <row r="141" spans="1:11" x14ac:dyDescent="0.25">
      <c r="A141" s="20">
        <v>161.5</v>
      </c>
      <c r="B141" s="20">
        <v>15.355700000000001</v>
      </c>
      <c r="C141" s="20">
        <v>15.675509999999999</v>
      </c>
      <c r="D141" s="20">
        <v>16.213909999999998</v>
      </c>
      <c r="E141" s="20">
        <v>17.26801</v>
      </c>
      <c r="F141" s="20">
        <v>18.75489</v>
      </c>
      <c r="G141" s="20">
        <v>20.766940000000002</v>
      </c>
      <c r="H141" s="20">
        <v>22.191939999999999</v>
      </c>
      <c r="I141" s="20">
        <v>23.363420000000001</v>
      </c>
      <c r="J141" s="20">
        <v>25.549900000000001</v>
      </c>
      <c r="K141" s="20">
        <v>27.395340000000001</v>
      </c>
    </row>
    <row r="142" spans="1:11" x14ac:dyDescent="0.25">
      <c r="A142" s="20">
        <v>162.5</v>
      </c>
      <c r="B142" s="20">
        <v>15.398429999999999</v>
      </c>
      <c r="C142" s="20">
        <v>15.719709999999999</v>
      </c>
      <c r="D142" s="20">
        <v>16.260539999999999</v>
      </c>
      <c r="E142" s="20">
        <v>17.319199999999999</v>
      </c>
      <c r="F142" s="20">
        <v>18.81202</v>
      </c>
      <c r="G142" s="20">
        <v>20.8309</v>
      </c>
      <c r="H142" s="20">
        <v>22.259730000000001</v>
      </c>
      <c r="I142" s="20">
        <v>23.433620000000001</v>
      </c>
      <c r="J142" s="20">
        <v>25.62256</v>
      </c>
      <c r="K142" s="20">
        <v>27.46771</v>
      </c>
    </row>
    <row r="143" spans="1:11" x14ac:dyDescent="0.25">
      <c r="A143" s="20">
        <v>163.5</v>
      </c>
      <c r="B143" s="20">
        <v>15.441470000000001</v>
      </c>
      <c r="C143" s="20">
        <v>15.764200000000001</v>
      </c>
      <c r="D143" s="20">
        <v>16.30743</v>
      </c>
      <c r="E143" s="20">
        <v>17.370619999999999</v>
      </c>
      <c r="F143" s="20">
        <v>18.869289999999999</v>
      </c>
      <c r="G143" s="20">
        <v>20.894860000000001</v>
      </c>
      <c r="H143" s="20">
        <v>22.327369999999998</v>
      </c>
      <c r="I143" s="20">
        <v>23.503540000000001</v>
      </c>
      <c r="J143" s="20">
        <v>25.69464</v>
      </c>
      <c r="K143" s="20">
        <v>27.539239999999999</v>
      </c>
    </row>
    <row r="144" spans="1:11" x14ac:dyDescent="0.25">
      <c r="A144" s="20">
        <v>164.5</v>
      </c>
      <c r="B144" s="20">
        <v>15.48479</v>
      </c>
      <c r="C144" s="20">
        <v>15.80897</v>
      </c>
      <c r="D144" s="20">
        <v>16.354600000000001</v>
      </c>
      <c r="E144" s="20">
        <v>17.422270000000001</v>
      </c>
      <c r="F144" s="20">
        <v>18.9267</v>
      </c>
      <c r="G144" s="20">
        <v>20.9588</v>
      </c>
      <c r="H144" s="20">
        <v>22.394870000000001</v>
      </c>
      <c r="I144" s="20">
        <v>23.573180000000001</v>
      </c>
      <c r="J144" s="20">
        <v>25.766159999999999</v>
      </c>
      <c r="K144" s="20">
        <v>27.609919999999999</v>
      </c>
    </row>
    <row r="145" spans="1:11" x14ac:dyDescent="0.25">
      <c r="A145" s="20">
        <v>165.5</v>
      </c>
      <c r="B145" s="20">
        <v>15.52839</v>
      </c>
      <c r="C145" s="20">
        <v>15.854010000000001</v>
      </c>
      <c r="D145" s="20">
        <v>16.402010000000001</v>
      </c>
      <c r="E145" s="20">
        <v>17.474119999999999</v>
      </c>
      <c r="F145" s="20">
        <v>18.98424</v>
      </c>
      <c r="G145" s="20">
        <v>21.02272</v>
      </c>
      <c r="H145" s="20">
        <v>22.462209999999999</v>
      </c>
      <c r="I145" s="20">
        <v>23.642530000000001</v>
      </c>
      <c r="J145" s="20">
        <v>25.837119999999999</v>
      </c>
      <c r="K145" s="20">
        <v>27.679770000000001</v>
      </c>
    </row>
    <row r="146" spans="1:11" x14ac:dyDescent="0.25">
      <c r="A146" s="20">
        <v>166.5</v>
      </c>
      <c r="B146" s="20">
        <v>15.57226</v>
      </c>
      <c r="C146" s="20">
        <v>15.89931</v>
      </c>
      <c r="D146" s="20">
        <v>16.449670000000001</v>
      </c>
      <c r="E146" s="20">
        <v>17.52618</v>
      </c>
      <c r="F146" s="20">
        <v>19.041910000000001</v>
      </c>
      <c r="G146" s="20">
        <v>21.08663</v>
      </c>
      <c r="H146" s="20">
        <v>22.529389999999999</v>
      </c>
      <c r="I146" s="20">
        <v>23.711600000000001</v>
      </c>
      <c r="J146" s="20">
        <v>25.907509999999998</v>
      </c>
      <c r="K146" s="20">
        <v>27.74879</v>
      </c>
    </row>
    <row r="147" spans="1:11" x14ac:dyDescent="0.25">
      <c r="A147" s="20">
        <v>167.5</v>
      </c>
      <c r="B147" s="20">
        <v>15.616379999999999</v>
      </c>
      <c r="C147" s="20">
        <v>15.94486</v>
      </c>
      <c r="D147" s="20">
        <v>16.49756</v>
      </c>
      <c r="E147" s="20">
        <v>17.578430000000001</v>
      </c>
      <c r="F147" s="20">
        <v>19.099699999999999</v>
      </c>
      <c r="G147" s="20">
        <v>21.150490000000001</v>
      </c>
      <c r="H147" s="20">
        <v>22.596399999999999</v>
      </c>
      <c r="I147" s="20">
        <v>23.780380000000001</v>
      </c>
      <c r="J147" s="20">
        <v>25.977340000000002</v>
      </c>
      <c r="K147" s="20">
        <v>27.817</v>
      </c>
    </row>
    <row r="148" spans="1:11" x14ac:dyDescent="0.25">
      <c r="A148" s="20">
        <v>168.5</v>
      </c>
      <c r="B148" s="20">
        <v>15.66076</v>
      </c>
      <c r="C148" s="20">
        <v>15.99065</v>
      </c>
      <c r="D148" s="20">
        <v>16.545680000000001</v>
      </c>
      <c r="E148" s="20">
        <v>17.630859999999998</v>
      </c>
      <c r="F148" s="20">
        <v>19.157589999999999</v>
      </c>
      <c r="G148" s="20">
        <v>21.21433</v>
      </c>
      <c r="H148" s="20">
        <v>22.663250000000001</v>
      </c>
      <c r="I148" s="20">
        <v>23.848870000000002</v>
      </c>
      <c r="J148" s="20">
        <v>26.046620000000001</v>
      </c>
      <c r="K148" s="20">
        <v>27.884409999999999</v>
      </c>
    </row>
    <row r="149" spans="1:11" x14ac:dyDescent="0.25">
      <c r="A149" s="20">
        <v>169.5</v>
      </c>
      <c r="B149" s="20">
        <v>15.705360000000001</v>
      </c>
      <c r="C149" s="20">
        <v>16.036670000000001</v>
      </c>
      <c r="D149" s="20">
        <v>16.594000000000001</v>
      </c>
      <c r="E149" s="20">
        <v>17.68347</v>
      </c>
      <c r="F149" s="20">
        <v>19.215579999999999</v>
      </c>
      <c r="G149" s="20">
        <v>21.278110000000002</v>
      </c>
      <c r="H149" s="20">
        <v>22.72993</v>
      </c>
      <c r="I149" s="20">
        <v>23.917059999999999</v>
      </c>
      <c r="J149" s="20">
        <v>26.115349999999999</v>
      </c>
      <c r="K149" s="20">
        <v>27.95102</v>
      </c>
    </row>
    <row r="150" spans="1:11" x14ac:dyDescent="0.25">
      <c r="A150" s="20">
        <v>170.5</v>
      </c>
      <c r="B150" s="20">
        <v>15.75019</v>
      </c>
      <c r="C150" s="20">
        <v>16.082899999999999</v>
      </c>
      <c r="D150" s="20">
        <v>16.64254</v>
      </c>
      <c r="E150" s="20">
        <v>17.736239999999999</v>
      </c>
      <c r="F150" s="20">
        <v>19.27366</v>
      </c>
      <c r="G150" s="20">
        <v>21.341850000000001</v>
      </c>
      <c r="H150" s="20">
        <v>22.796430000000001</v>
      </c>
      <c r="I150" s="20">
        <v>23.984960000000001</v>
      </c>
      <c r="J150" s="20">
        <v>26.183530000000001</v>
      </c>
      <c r="K150" s="20">
        <v>28.016860000000001</v>
      </c>
    </row>
    <row r="151" spans="1:11" x14ac:dyDescent="0.25">
      <c r="A151" s="20">
        <v>171.5</v>
      </c>
      <c r="B151" s="20">
        <v>15.79524</v>
      </c>
      <c r="C151" s="20">
        <v>16.129339999999999</v>
      </c>
      <c r="D151" s="20">
        <v>16.69126</v>
      </c>
      <c r="E151" s="20">
        <v>17.789169999999999</v>
      </c>
      <c r="F151" s="20">
        <v>19.33182</v>
      </c>
      <c r="G151" s="20">
        <v>21.405539999999998</v>
      </c>
      <c r="H151" s="20">
        <v>22.862749999999998</v>
      </c>
      <c r="I151" s="20">
        <v>24.052569999999999</v>
      </c>
      <c r="J151" s="20">
        <v>26.251169999999998</v>
      </c>
      <c r="K151" s="20">
        <v>28.08193</v>
      </c>
    </row>
    <row r="152" spans="1:11" x14ac:dyDescent="0.25">
      <c r="A152" s="20">
        <v>172.5</v>
      </c>
      <c r="B152" s="20">
        <v>15.840490000000001</v>
      </c>
      <c r="C152" s="20">
        <v>16.175979999999999</v>
      </c>
      <c r="D152" s="20">
        <v>16.740169999999999</v>
      </c>
      <c r="E152" s="20">
        <v>17.84225</v>
      </c>
      <c r="F152" s="20">
        <v>19.390059999999998</v>
      </c>
      <c r="G152" s="20">
        <v>21.469159999999999</v>
      </c>
      <c r="H152" s="20">
        <v>22.928889999999999</v>
      </c>
      <c r="I152" s="20">
        <v>24.119869999999999</v>
      </c>
      <c r="J152" s="20">
        <v>26.318280000000001</v>
      </c>
      <c r="K152" s="20">
        <v>28.146239999999999</v>
      </c>
    </row>
    <row r="153" spans="1:11" x14ac:dyDescent="0.25">
      <c r="A153" s="20">
        <v>173.5</v>
      </c>
      <c r="B153" s="20">
        <v>15.88593</v>
      </c>
      <c r="C153" s="20">
        <v>16.222799999999999</v>
      </c>
      <c r="D153" s="20">
        <v>16.789239999999999</v>
      </c>
      <c r="E153" s="20">
        <v>17.89546</v>
      </c>
      <c r="F153" s="20">
        <v>19.448370000000001</v>
      </c>
      <c r="G153" s="20">
        <v>21.532720000000001</v>
      </c>
      <c r="H153" s="20">
        <v>22.99485</v>
      </c>
      <c r="I153" s="20">
        <v>24.186889999999998</v>
      </c>
      <c r="J153" s="20">
        <v>26.38485</v>
      </c>
      <c r="K153" s="20">
        <v>28.20983</v>
      </c>
    </row>
    <row r="154" spans="1:11" x14ac:dyDescent="0.25">
      <c r="A154" s="20">
        <v>174.5</v>
      </c>
      <c r="B154" s="20">
        <v>15.93155</v>
      </c>
      <c r="C154" s="20">
        <v>16.2698</v>
      </c>
      <c r="D154" s="20">
        <v>16.838480000000001</v>
      </c>
      <c r="E154" s="20">
        <v>17.948799999999999</v>
      </c>
      <c r="F154" s="20">
        <v>19.506730000000001</v>
      </c>
      <c r="G154" s="20">
        <v>21.5962</v>
      </c>
      <c r="H154" s="20">
        <v>23.06062</v>
      </c>
      <c r="I154" s="20">
        <v>24.253609999999998</v>
      </c>
      <c r="J154" s="20">
        <v>26.45091</v>
      </c>
      <c r="K154" s="20">
        <v>28.272690000000001</v>
      </c>
    </row>
    <row r="155" spans="1:11" x14ac:dyDescent="0.25">
      <c r="A155" s="20">
        <v>175.5</v>
      </c>
      <c r="B155" s="20">
        <v>15.97734</v>
      </c>
      <c r="C155" s="20">
        <v>16.316960000000002</v>
      </c>
      <c r="D155" s="20">
        <v>16.887869999999999</v>
      </c>
      <c r="E155" s="20">
        <v>18.00225</v>
      </c>
      <c r="F155" s="20">
        <v>19.56514</v>
      </c>
      <c r="G155" s="20">
        <v>21.659610000000001</v>
      </c>
      <c r="H155" s="20">
        <v>23.126190000000001</v>
      </c>
      <c r="I155" s="20">
        <v>24.320029999999999</v>
      </c>
      <c r="J155" s="20">
        <v>26.516459999999999</v>
      </c>
      <c r="K155" s="20">
        <v>28.33484</v>
      </c>
    </row>
    <row r="156" spans="1:11" x14ac:dyDescent="0.25">
      <c r="A156" s="20">
        <v>176.5</v>
      </c>
      <c r="B156" s="20">
        <v>16.023289999999999</v>
      </c>
      <c r="C156" s="20">
        <v>16.364270000000001</v>
      </c>
      <c r="D156" s="20">
        <v>16.9374</v>
      </c>
      <c r="E156" s="20">
        <v>18.055810000000001</v>
      </c>
      <c r="F156" s="20">
        <v>19.6236</v>
      </c>
      <c r="G156" s="20">
        <v>21.722940000000001</v>
      </c>
      <c r="H156" s="20">
        <v>23.191579999999998</v>
      </c>
      <c r="I156" s="20">
        <v>24.38616</v>
      </c>
      <c r="J156" s="20">
        <v>26.581510000000002</v>
      </c>
      <c r="K156" s="20">
        <v>28.396319999999999</v>
      </c>
    </row>
    <row r="157" spans="1:11" x14ac:dyDescent="0.25">
      <c r="A157" s="20">
        <v>177.5</v>
      </c>
      <c r="B157" s="20">
        <v>16.069389999999999</v>
      </c>
      <c r="C157" s="20">
        <v>16.411719999999999</v>
      </c>
      <c r="D157" s="20">
        <v>16.98706</v>
      </c>
      <c r="E157" s="20">
        <v>18.109470000000002</v>
      </c>
      <c r="F157" s="20">
        <v>19.682079999999999</v>
      </c>
      <c r="G157" s="20">
        <v>21.786180000000002</v>
      </c>
      <c r="H157" s="20">
        <v>23.256769999999999</v>
      </c>
      <c r="I157" s="20">
        <v>24.452000000000002</v>
      </c>
      <c r="J157" s="20">
        <v>26.646059999999999</v>
      </c>
      <c r="K157" s="20">
        <v>28.45712</v>
      </c>
    </row>
    <row r="158" spans="1:11" x14ac:dyDescent="0.25">
      <c r="A158" s="20">
        <v>178.5</v>
      </c>
      <c r="B158" s="20">
        <v>16.11562</v>
      </c>
      <c r="C158" s="20">
        <v>16.459299999999999</v>
      </c>
      <c r="D158" s="20">
        <v>17.036829999999998</v>
      </c>
      <c r="E158" s="20">
        <v>18.163219999999999</v>
      </c>
      <c r="F158" s="20">
        <v>19.740600000000001</v>
      </c>
      <c r="G158" s="20">
        <v>21.849319999999999</v>
      </c>
      <c r="H158" s="20">
        <v>23.321770000000001</v>
      </c>
      <c r="I158" s="20">
        <v>24.51755</v>
      </c>
      <c r="J158" s="20">
        <v>26.710139999999999</v>
      </c>
      <c r="K158" s="20">
        <v>28.51728</v>
      </c>
    </row>
    <row r="159" spans="1:11" x14ac:dyDescent="0.25">
      <c r="A159" s="20">
        <v>179.5</v>
      </c>
      <c r="B159" s="20">
        <v>16.16198</v>
      </c>
      <c r="C159" s="20">
        <v>16.507000000000001</v>
      </c>
      <c r="D159" s="20">
        <v>17.08672</v>
      </c>
      <c r="E159" s="20">
        <v>18.217040000000001</v>
      </c>
      <c r="F159" s="20">
        <v>19.799119999999998</v>
      </c>
      <c r="G159" s="20">
        <v>21.912369999999999</v>
      </c>
      <c r="H159" s="20">
        <v>23.386569999999999</v>
      </c>
      <c r="I159" s="20">
        <v>24.582809999999998</v>
      </c>
      <c r="J159" s="20">
        <v>26.77374</v>
      </c>
      <c r="K159" s="20">
        <v>28.576820000000001</v>
      </c>
    </row>
    <row r="160" spans="1:11" x14ac:dyDescent="0.25">
      <c r="A160" s="20">
        <v>180.5</v>
      </c>
      <c r="B160" s="20">
        <v>16.20844</v>
      </c>
      <c r="C160" s="20">
        <v>16.55481</v>
      </c>
      <c r="D160" s="20">
        <v>17.136700000000001</v>
      </c>
      <c r="E160" s="20">
        <v>18.27093</v>
      </c>
      <c r="F160" s="20">
        <v>19.857659999999999</v>
      </c>
      <c r="G160" s="20">
        <v>21.97532</v>
      </c>
      <c r="H160" s="20">
        <v>23.451170000000001</v>
      </c>
      <c r="I160" s="20">
        <v>24.647780000000001</v>
      </c>
      <c r="J160" s="20">
        <v>26.836880000000001</v>
      </c>
      <c r="K160" s="20">
        <v>28.635750000000002</v>
      </c>
    </row>
    <row r="161" spans="1:11" x14ac:dyDescent="0.25">
      <c r="A161" s="20">
        <v>181.5</v>
      </c>
      <c r="B161" s="20">
        <v>16.255009999999999</v>
      </c>
      <c r="C161" s="20">
        <v>16.602709999999998</v>
      </c>
      <c r="D161" s="20">
        <v>17.18676</v>
      </c>
      <c r="E161" s="20">
        <v>18.32488</v>
      </c>
      <c r="F161" s="20">
        <v>19.9162</v>
      </c>
      <c r="G161" s="20">
        <v>22.038160000000001</v>
      </c>
      <c r="H161" s="20">
        <v>23.51557</v>
      </c>
      <c r="I161" s="20">
        <v>24.71247</v>
      </c>
      <c r="J161" s="20">
        <v>26.89958</v>
      </c>
      <c r="K161" s="20">
        <v>28.694099999999999</v>
      </c>
    </row>
    <row r="162" spans="1:11" x14ac:dyDescent="0.25">
      <c r="A162" s="20">
        <v>182.5</v>
      </c>
      <c r="B162" s="20">
        <v>16.301659999999998</v>
      </c>
      <c r="C162" s="20">
        <v>16.650700000000001</v>
      </c>
      <c r="D162" s="20">
        <v>17.236889999999999</v>
      </c>
      <c r="E162" s="20">
        <v>18.378869999999999</v>
      </c>
      <c r="F162" s="20">
        <v>19.974730000000001</v>
      </c>
      <c r="G162" s="20">
        <v>22.10089</v>
      </c>
      <c r="H162" s="20">
        <v>23.57978</v>
      </c>
      <c r="I162" s="20">
        <v>24.776879999999998</v>
      </c>
      <c r="J162" s="20">
        <v>26.961839999999999</v>
      </c>
      <c r="K162" s="20">
        <v>28.75189</v>
      </c>
    </row>
    <row r="163" spans="1:11" x14ac:dyDescent="0.25">
      <c r="A163" s="20">
        <v>183.5</v>
      </c>
      <c r="B163" s="20">
        <v>16.348389999999998</v>
      </c>
      <c r="C163" s="20">
        <v>16.69875</v>
      </c>
      <c r="D163" s="20">
        <v>17.287089999999999</v>
      </c>
      <c r="E163" s="20">
        <v>18.4329</v>
      </c>
      <c r="F163" s="20">
        <v>20.033239999999999</v>
      </c>
      <c r="G163" s="20">
        <v>22.163499999999999</v>
      </c>
      <c r="H163" s="20">
        <v>23.64378</v>
      </c>
      <c r="I163" s="20">
        <v>24.84102</v>
      </c>
      <c r="J163" s="20">
        <v>27.023679999999999</v>
      </c>
      <c r="K163" s="20">
        <v>28.809149999999999</v>
      </c>
    </row>
    <row r="164" spans="1:11" x14ac:dyDescent="0.25">
      <c r="A164" s="20">
        <v>184.5</v>
      </c>
      <c r="B164" s="20">
        <v>16.395189999999999</v>
      </c>
      <c r="C164" s="20">
        <v>16.746870000000001</v>
      </c>
      <c r="D164" s="20">
        <v>17.337340000000001</v>
      </c>
      <c r="E164" s="20">
        <v>18.48696</v>
      </c>
      <c r="F164" s="20">
        <v>20.091719999999999</v>
      </c>
      <c r="G164" s="20">
        <v>22.225999999999999</v>
      </c>
      <c r="H164" s="20">
        <v>23.70758</v>
      </c>
      <c r="I164" s="20">
        <v>24.904890000000002</v>
      </c>
      <c r="J164" s="20">
        <v>27.08511</v>
      </c>
      <c r="K164" s="20">
        <v>28.8659</v>
      </c>
    </row>
    <row r="165" spans="1:11" x14ac:dyDescent="0.25">
      <c r="A165" s="20">
        <v>185.5</v>
      </c>
      <c r="B165" s="20">
        <v>16.442029999999999</v>
      </c>
      <c r="C165" s="20">
        <v>16.795030000000001</v>
      </c>
      <c r="D165" s="20">
        <v>17.387630000000001</v>
      </c>
      <c r="E165" s="20">
        <v>18.54102</v>
      </c>
      <c r="F165" s="20">
        <v>20.150169999999999</v>
      </c>
      <c r="G165" s="20">
        <v>22.28837</v>
      </c>
      <c r="H165" s="20">
        <v>23.771190000000001</v>
      </c>
      <c r="I165" s="20">
        <v>24.96848</v>
      </c>
      <c r="J165" s="20">
        <v>27.146159999999998</v>
      </c>
      <c r="K165" s="20">
        <v>28.922170000000001</v>
      </c>
    </row>
    <row r="166" spans="1:11" x14ac:dyDescent="0.25">
      <c r="A166" s="20">
        <v>186.5</v>
      </c>
      <c r="B166" s="20">
        <v>16.48892</v>
      </c>
      <c r="C166" s="20">
        <v>16.843229999999998</v>
      </c>
      <c r="D166" s="20">
        <v>17.437940000000001</v>
      </c>
      <c r="E166" s="20">
        <v>18.595099999999999</v>
      </c>
      <c r="F166" s="20">
        <v>20.208580000000001</v>
      </c>
      <c r="G166" s="20">
        <v>22.35061</v>
      </c>
      <c r="H166" s="20">
        <v>23.834589999999999</v>
      </c>
      <c r="I166" s="20">
        <v>25.03182</v>
      </c>
      <c r="J166" s="20">
        <v>27.20683</v>
      </c>
      <c r="K166" s="20">
        <v>28.977979999999999</v>
      </c>
    </row>
    <row r="167" spans="1:11" x14ac:dyDescent="0.25">
      <c r="A167" s="20">
        <v>187.5</v>
      </c>
      <c r="B167" s="20">
        <v>16.535830000000001</v>
      </c>
      <c r="C167" s="20">
        <v>16.891459999999999</v>
      </c>
      <c r="D167" s="20">
        <v>17.48827</v>
      </c>
      <c r="E167" s="20">
        <v>18.649159999999998</v>
      </c>
      <c r="F167" s="20">
        <v>20.266940000000002</v>
      </c>
      <c r="G167" s="20">
        <v>22.41272</v>
      </c>
      <c r="H167" s="20">
        <v>23.897790000000001</v>
      </c>
      <c r="I167" s="20">
        <v>25.094899999999999</v>
      </c>
      <c r="J167" s="20">
        <v>27.267140000000001</v>
      </c>
      <c r="K167" s="20">
        <v>29.033370000000001</v>
      </c>
    </row>
    <row r="168" spans="1:11" x14ac:dyDescent="0.25">
      <c r="A168" s="20">
        <v>188.5</v>
      </c>
      <c r="B168" s="20">
        <v>16.58276</v>
      </c>
      <c r="C168" s="20">
        <v>16.939689999999999</v>
      </c>
      <c r="D168" s="20">
        <v>17.538609999999998</v>
      </c>
      <c r="E168" s="20">
        <v>18.703209999999999</v>
      </c>
      <c r="F168" s="20">
        <v>20.325240000000001</v>
      </c>
      <c r="G168" s="20">
        <v>22.474689999999999</v>
      </c>
      <c r="H168" s="20">
        <v>23.960799999999999</v>
      </c>
      <c r="I168" s="20">
        <v>25.157730000000001</v>
      </c>
      <c r="J168" s="20">
        <v>27.327100000000002</v>
      </c>
      <c r="K168" s="20">
        <v>29.088349999999998</v>
      </c>
    </row>
    <row r="169" spans="1:11" x14ac:dyDescent="0.25">
      <c r="A169" s="20">
        <v>189.5</v>
      </c>
      <c r="B169" s="20">
        <v>16.62969</v>
      </c>
      <c r="C169" s="20">
        <v>16.987919999999999</v>
      </c>
      <c r="D169" s="20">
        <v>17.588930000000001</v>
      </c>
      <c r="E169" s="20">
        <v>18.75723</v>
      </c>
      <c r="F169" s="20">
        <v>20.383459999999999</v>
      </c>
      <c r="G169" s="20">
        <v>22.536519999999999</v>
      </c>
      <c r="H169" s="20">
        <v>24.023610000000001</v>
      </c>
      <c r="I169" s="20">
        <v>25.220320000000001</v>
      </c>
      <c r="J169" s="20">
        <v>27.386749999999999</v>
      </c>
      <c r="K169" s="20">
        <v>29.142969999999998</v>
      </c>
    </row>
    <row r="170" spans="1:11" x14ac:dyDescent="0.25">
      <c r="A170" s="20">
        <v>190.5</v>
      </c>
      <c r="B170" s="20">
        <v>16.67661</v>
      </c>
      <c r="C170" s="20">
        <v>17.036149999999999</v>
      </c>
      <c r="D170" s="20">
        <v>17.639240000000001</v>
      </c>
      <c r="E170" s="20">
        <v>18.811209999999999</v>
      </c>
      <c r="F170" s="20">
        <v>20.44162</v>
      </c>
      <c r="G170" s="20">
        <v>22.598210000000002</v>
      </c>
      <c r="H170" s="20">
        <v>24.086220000000001</v>
      </c>
      <c r="I170" s="20">
        <v>25.28267</v>
      </c>
      <c r="J170" s="20">
        <v>27.446090000000002</v>
      </c>
      <c r="K170" s="20">
        <v>29.19725</v>
      </c>
    </row>
    <row r="171" spans="1:11" x14ac:dyDescent="0.25">
      <c r="A171" s="20">
        <v>191.5</v>
      </c>
      <c r="B171" s="20">
        <v>16.723510000000001</v>
      </c>
      <c r="C171" s="20">
        <v>17.084340000000001</v>
      </c>
      <c r="D171" s="20">
        <v>17.689509999999999</v>
      </c>
      <c r="E171" s="20">
        <v>18.86514</v>
      </c>
      <c r="F171" s="20">
        <v>20.499680000000001</v>
      </c>
      <c r="G171" s="20">
        <v>22.659759999999999</v>
      </c>
      <c r="H171" s="20">
        <v>24.14864</v>
      </c>
      <c r="I171" s="20">
        <v>25.34478</v>
      </c>
      <c r="J171" s="20">
        <v>27.505140000000001</v>
      </c>
      <c r="K171" s="20">
        <v>29.25123</v>
      </c>
    </row>
    <row r="172" spans="1:11" x14ac:dyDescent="0.25">
      <c r="A172" s="20">
        <v>192.5</v>
      </c>
      <c r="B172" s="20">
        <v>16.770379999999999</v>
      </c>
      <c r="C172" s="20">
        <v>17.1325</v>
      </c>
      <c r="D172" s="20">
        <v>17.739740000000001</v>
      </c>
      <c r="E172" s="20">
        <v>18.919</v>
      </c>
      <c r="F172" s="20">
        <v>20.557649999999999</v>
      </c>
      <c r="G172" s="20">
        <v>22.721150000000002</v>
      </c>
      <c r="H172" s="20">
        <v>24.21087</v>
      </c>
      <c r="I172" s="20">
        <v>25.406680000000001</v>
      </c>
      <c r="J172" s="20">
        <v>27.563929999999999</v>
      </c>
      <c r="K172" s="20">
        <v>29.304929999999999</v>
      </c>
    </row>
    <row r="173" spans="1:11" x14ac:dyDescent="0.25">
      <c r="A173" s="20">
        <v>193.5</v>
      </c>
      <c r="B173" s="20">
        <v>16.8172</v>
      </c>
      <c r="C173" s="20">
        <v>17.180610000000001</v>
      </c>
      <c r="D173" s="20">
        <v>17.789909999999999</v>
      </c>
      <c r="E173" s="20">
        <v>18.97279</v>
      </c>
      <c r="F173" s="20">
        <v>20.61551</v>
      </c>
      <c r="G173" s="20">
        <v>22.782389999999999</v>
      </c>
      <c r="H173" s="20">
        <v>24.27291</v>
      </c>
      <c r="I173" s="20">
        <v>25.468350000000001</v>
      </c>
      <c r="J173" s="20">
        <v>27.62247</v>
      </c>
      <c r="K173" s="20">
        <v>29.35838</v>
      </c>
    </row>
    <row r="174" spans="1:11" x14ac:dyDescent="0.25">
      <c r="A174" s="20">
        <v>194.5</v>
      </c>
      <c r="B174" s="20">
        <v>16.863959999999999</v>
      </c>
      <c r="C174" s="20">
        <v>17.228649999999998</v>
      </c>
      <c r="D174" s="20">
        <v>17.840009999999999</v>
      </c>
      <c r="E174" s="20">
        <v>19.026499999999999</v>
      </c>
      <c r="F174" s="20">
        <v>20.673259999999999</v>
      </c>
      <c r="G174" s="20">
        <v>22.84346</v>
      </c>
      <c r="H174" s="20">
        <v>24.334759999999999</v>
      </c>
      <c r="I174" s="20">
        <v>25.529820000000001</v>
      </c>
      <c r="J174" s="20">
        <v>27.680779999999999</v>
      </c>
      <c r="K174" s="20">
        <v>29.411639999999998</v>
      </c>
    </row>
    <row r="175" spans="1:11" x14ac:dyDescent="0.25">
      <c r="A175" s="20">
        <v>195.5</v>
      </c>
      <c r="B175" s="20">
        <v>16.91065</v>
      </c>
      <c r="C175" s="20">
        <v>17.276620000000001</v>
      </c>
      <c r="D175" s="20">
        <v>17.890029999999999</v>
      </c>
      <c r="E175" s="20">
        <v>19.080110000000001</v>
      </c>
      <c r="F175" s="20">
        <v>20.730889999999999</v>
      </c>
      <c r="G175" s="20">
        <v>22.90438</v>
      </c>
      <c r="H175" s="20">
        <v>24.396419999999999</v>
      </c>
      <c r="I175" s="20">
        <v>25.591090000000001</v>
      </c>
      <c r="J175" s="20">
        <v>27.738900000000001</v>
      </c>
      <c r="K175" s="20">
        <v>29.46472</v>
      </c>
    </row>
    <row r="176" spans="1:11" x14ac:dyDescent="0.25">
      <c r="A176" s="20">
        <v>196.5</v>
      </c>
      <c r="B176" s="20">
        <v>16.957249999999998</v>
      </c>
      <c r="C176" s="20">
        <v>17.3245</v>
      </c>
      <c r="D176" s="20">
        <v>17.93995</v>
      </c>
      <c r="E176" s="20">
        <v>19.133610000000001</v>
      </c>
      <c r="F176" s="20">
        <v>20.78839</v>
      </c>
      <c r="G176" s="20">
        <v>22.965140000000002</v>
      </c>
      <c r="H176" s="20">
        <v>24.457899999999999</v>
      </c>
      <c r="I176" s="20">
        <v>25.652170000000002</v>
      </c>
      <c r="J176" s="20">
        <v>27.79683</v>
      </c>
      <c r="K176" s="20">
        <v>29.517669999999999</v>
      </c>
    </row>
    <row r="177" spans="1:11" x14ac:dyDescent="0.25">
      <c r="A177" s="20">
        <v>197.5</v>
      </c>
      <c r="B177" s="20">
        <v>17.00375</v>
      </c>
      <c r="C177" s="20">
        <v>17.37229</v>
      </c>
      <c r="D177" s="20">
        <v>17.98977</v>
      </c>
      <c r="E177" s="20">
        <v>19.187000000000001</v>
      </c>
      <c r="F177" s="20">
        <v>20.845739999999999</v>
      </c>
      <c r="G177" s="20">
        <v>23.02572</v>
      </c>
      <c r="H177" s="20">
        <v>24.519200000000001</v>
      </c>
      <c r="I177" s="20">
        <v>25.713059999999999</v>
      </c>
      <c r="J177" s="20">
        <v>27.854610000000001</v>
      </c>
      <c r="K177" s="20">
        <v>29.570509999999999</v>
      </c>
    </row>
    <row r="178" spans="1:11" x14ac:dyDescent="0.25">
      <c r="A178" s="20">
        <v>198.5</v>
      </c>
      <c r="B178" s="20">
        <v>17.050149999999999</v>
      </c>
      <c r="C178" s="20">
        <v>17.41995</v>
      </c>
      <c r="D178" s="20">
        <v>18.039470000000001</v>
      </c>
      <c r="E178" s="20">
        <v>19.24025</v>
      </c>
      <c r="F178" s="20">
        <v>20.902940000000001</v>
      </c>
      <c r="G178" s="20">
        <v>23.08614</v>
      </c>
      <c r="H178" s="20">
        <v>24.58033</v>
      </c>
      <c r="I178" s="20">
        <v>25.773790000000002</v>
      </c>
      <c r="J178" s="20">
        <v>27.91225</v>
      </c>
      <c r="K178" s="20">
        <v>29.6233</v>
      </c>
    </row>
    <row r="179" spans="1:11" x14ac:dyDescent="0.25">
      <c r="A179" s="20">
        <v>199.5</v>
      </c>
      <c r="B179" s="20">
        <v>17.096419999999998</v>
      </c>
      <c r="C179" s="20">
        <v>17.467490000000002</v>
      </c>
      <c r="D179" s="20">
        <v>18.089040000000001</v>
      </c>
      <c r="E179" s="20">
        <v>19.29335</v>
      </c>
      <c r="F179" s="20">
        <v>20.959990000000001</v>
      </c>
      <c r="G179" s="20">
        <v>23.146380000000001</v>
      </c>
      <c r="H179" s="20">
        <v>24.641279999999998</v>
      </c>
      <c r="I179" s="20">
        <v>25.83436</v>
      </c>
      <c r="J179" s="20">
        <v>27.96979</v>
      </c>
      <c r="K179" s="20">
        <v>29.67606</v>
      </c>
    </row>
    <row r="180" spans="1:11" x14ac:dyDescent="0.25">
      <c r="A180" s="20">
        <v>200.5</v>
      </c>
      <c r="B180" s="20">
        <v>17.14256</v>
      </c>
      <c r="C180" s="20">
        <v>17.514890000000001</v>
      </c>
      <c r="D180" s="20">
        <v>18.138459999999998</v>
      </c>
      <c r="E180" s="20">
        <v>19.346299999999999</v>
      </c>
      <c r="F180" s="20">
        <v>21.016860000000001</v>
      </c>
      <c r="G180" s="20">
        <v>23.20645</v>
      </c>
      <c r="H180" s="20">
        <v>24.702069999999999</v>
      </c>
      <c r="I180" s="20">
        <v>25.894770000000001</v>
      </c>
      <c r="J180" s="20">
        <v>28.027239999999999</v>
      </c>
      <c r="K180" s="20">
        <v>29.728850000000001</v>
      </c>
    </row>
    <row r="181" spans="1:11" x14ac:dyDescent="0.25">
      <c r="A181" s="20">
        <v>201.5</v>
      </c>
      <c r="B181" s="20">
        <v>17.18854</v>
      </c>
      <c r="C181" s="20">
        <v>17.562139999999999</v>
      </c>
      <c r="D181" s="20">
        <v>18.187729999999998</v>
      </c>
      <c r="E181" s="20">
        <v>19.399080000000001</v>
      </c>
      <c r="F181" s="20">
        <v>21.073560000000001</v>
      </c>
      <c r="G181" s="20">
        <v>23.26633</v>
      </c>
      <c r="H181" s="20">
        <v>24.762689999999999</v>
      </c>
      <c r="I181" s="20">
        <v>25.95504</v>
      </c>
      <c r="J181" s="20">
        <v>28.08464</v>
      </c>
      <c r="K181" s="20">
        <v>29.781690000000001</v>
      </c>
    </row>
    <row r="182" spans="1:11" x14ac:dyDescent="0.25">
      <c r="A182" s="20">
        <v>202.5</v>
      </c>
      <c r="B182" s="20">
        <v>17.234369999999998</v>
      </c>
      <c r="C182" s="20">
        <v>17.60923</v>
      </c>
      <c r="D182" s="20">
        <v>18.236820000000002</v>
      </c>
      <c r="E182" s="20">
        <v>19.45168</v>
      </c>
      <c r="F182" s="20">
        <v>21.13007</v>
      </c>
      <c r="G182" s="20">
        <v>23.326039999999999</v>
      </c>
      <c r="H182" s="20">
        <v>24.823149999999998</v>
      </c>
      <c r="I182" s="20">
        <v>26.01519</v>
      </c>
      <c r="J182" s="20">
        <v>28.141999999999999</v>
      </c>
      <c r="K182" s="20">
        <v>29.834630000000001</v>
      </c>
    </row>
    <row r="183" spans="1:11" x14ac:dyDescent="0.25">
      <c r="A183" s="20">
        <v>203.5</v>
      </c>
      <c r="B183" s="20">
        <v>17.28002</v>
      </c>
      <c r="C183" s="20">
        <v>17.656130000000001</v>
      </c>
      <c r="D183" s="20">
        <v>18.285730000000001</v>
      </c>
      <c r="E183" s="20">
        <v>19.504090000000001</v>
      </c>
      <c r="F183" s="20">
        <v>21.18638</v>
      </c>
      <c r="G183" s="20">
        <v>23.385560000000002</v>
      </c>
      <c r="H183" s="20">
        <v>24.883459999999999</v>
      </c>
      <c r="I183" s="20">
        <v>26.075220000000002</v>
      </c>
      <c r="J183" s="20">
        <v>28.199369999999998</v>
      </c>
      <c r="K183" s="20">
        <v>29.887709999999998</v>
      </c>
    </row>
    <row r="184" spans="1:11" x14ac:dyDescent="0.25">
      <c r="A184" s="20">
        <v>204.5</v>
      </c>
      <c r="B184" s="20">
        <v>17.325479999999999</v>
      </c>
      <c r="C184" s="20">
        <v>17.702839999999998</v>
      </c>
      <c r="D184" s="20">
        <v>18.334440000000001</v>
      </c>
      <c r="E184" s="20">
        <v>19.556290000000001</v>
      </c>
      <c r="F184" s="20">
        <v>21.24248</v>
      </c>
      <c r="G184" s="20">
        <v>23.444900000000001</v>
      </c>
      <c r="H184" s="20">
        <v>24.943619999999999</v>
      </c>
      <c r="I184" s="20">
        <v>26.135149999999999</v>
      </c>
      <c r="J184" s="20">
        <v>28.25676</v>
      </c>
      <c r="K184" s="20">
        <v>29.94097</v>
      </c>
    </row>
    <row r="185" spans="1:11" x14ac:dyDescent="0.25">
      <c r="A185" s="20">
        <v>205.5</v>
      </c>
      <c r="B185" s="20">
        <v>17.370740000000001</v>
      </c>
      <c r="C185" s="20">
        <v>17.74935</v>
      </c>
      <c r="D185" s="20">
        <v>18.382940000000001</v>
      </c>
      <c r="E185" s="20">
        <v>19.608270000000001</v>
      </c>
      <c r="F185" s="20">
        <v>21.298359999999999</v>
      </c>
      <c r="G185" s="20">
        <v>23.50404</v>
      </c>
      <c r="H185" s="20">
        <v>25.003630000000001</v>
      </c>
      <c r="I185" s="20">
        <v>26.194980000000001</v>
      </c>
      <c r="J185" s="20">
        <v>28.3142</v>
      </c>
      <c r="K185" s="20">
        <v>29.99447</v>
      </c>
    </row>
    <row r="186" spans="1:11" x14ac:dyDescent="0.25">
      <c r="A186" s="20">
        <v>206.5</v>
      </c>
      <c r="B186" s="20">
        <v>17.415790000000001</v>
      </c>
      <c r="C186" s="20">
        <v>17.795639999999999</v>
      </c>
      <c r="D186" s="20">
        <v>18.43121</v>
      </c>
      <c r="E186" s="20">
        <v>19.660019999999999</v>
      </c>
      <c r="F186" s="20">
        <v>21.354019999999998</v>
      </c>
      <c r="G186" s="20">
        <v>23.562999999999999</v>
      </c>
      <c r="H186" s="20">
        <v>25.063500000000001</v>
      </c>
      <c r="I186" s="20">
        <v>26.254740000000002</v>
      </c>
      <c r="J186" s="20">
        <v>28.371729999999999</v>
      </c>
      <c r="K186" s="20">
        <v>30.04824</v>
      </c>
    </row>
    <row r="187" spans="1:11" x14ac:dyDescent="0.25">
      <c r="A187" s="20">
        <v>207.5</v>
      </c>
      <c r="B187" s="20">
        <v>17.460609999999999</v>
      </c>
      <c r="C187" s="20">
        <v>17.841699999999999</v>
      </c>
      <c r="D187" s="20">
        <v>18.47925</v>
      </c>
      <c r="E187" s="20">
        <v>19.71153</v>
      </c>
      <c r="F187" s="20">
        <v>21.40944</v>
      </c>
      <c r="G187" s="20">
        <v>23.621759999999998</v>
      </c>
      <c r="H187" s="20">
        <v>25.123239999999999</v>
      </c>
      <c r="I187" s="20">
        <v>26.314430000000002</v>
      </c>
      <c r="J187" s="20">
        <v>28.429369999999999</v>
      </c>
      <c r="K187" s="20">
        <v>30.102319999999999</v>
      </c>
    </row>
    <row r="188" spans="1:11" x14ac:dyDescent="0.25">
      <c r="A188" s="20">
        <v>208.5</v>
      </c>
      <c r="B188" s="20">
        <v>17.505179999999999</v>
      </c>
      <c r="C188" s="20">
        <v>17.887509999999999</v>
      </c>
      <c r="D188" s="20">
        <v>18.52703</v>
      </c>
      <c r="E188" s="20">
        <v>19.762779999999999</v>
      </c>
      <c r="F188" s="20">
        <v>21.46461</v>
      </c>
      <c r="G188" s="20">
        <v>23.680330000000001</v>
      </c>
      <c r="H188" s="20">
        <v>25.182860000000002</v>
      </c>
      <c r="I188" s="20">
        <v>26.37407</v>
      </c>
      <c r="J188" s="20">
        <v>28.487159999999999</v>
      </c>
      <c r="K188" s="20">
        <v>30.156770000000002</v>
      </c>
    </row>
    <row r="189" spans="1:11" x14ac:dyDescent="0.25">
      <c r="A189" s="20">
        <v>209.5</v>
      </c>
      <c r="B189" s="20">
        <v>17.549510000000001</v>
      </c>
      <c r="C189" s="20">
        <v>17.933060000000001</v>
      </c>
      <c r="D189" s="20">
        <v>18.574549999999999</v>
      </c>
      <c r="E189" s="20">
        <v>19.813759999999998</v>
      </c>
      <c r="F189" s="20">
        <v>21.51952</v>
      </c>
      <c r="G189" s="20">
        <v>23.738700000000001</v>
      </c>
      <c r="H189" s="20">
        <v>25.242349999999998</v>
      </c>
      <c r="I189" s="20">
        <v>26.433679999999999</v>
      </c>
      <c r="J189" s="20">
        <v>28.54513</v>
      </c>
      <c r="K189" s="20">
        <v>30.211639999999999</v>
      </c>
    </row>
    <row r="190" spans="1:11" x14ac:dyDescent="0.25">
      <c r="A190" s="20">
        <v>210.5</v>
      </c>
      <c r="B190" s="20">
        <v>17.59356</v>
      </c>
      <c r="C190" s="20">
        <v>17.978339999999999</v>
      </c>
      <c r="D190" s="20">
        <v>18.621790000000001</v>
      </c>
      <c r="E190" s="20">
        <v>19.864450000000001</v>
      </c>
      <c r="F190" s="20">
        <v>21.574169999999999</v>
      </c>
      <c r="G190" s="20">
        <v>23.796869999999998</v>
      </c>
      <c r="H190" s="20">
        <v>25.301729999999999</v>
      </c>
      <c r="I190" s="20">
        <v>26.493259999999999</v>
      </c>
      <c r="J190" s="20">
        <v>28.603300000000001</v>
      </c>
      <c r="K190" s="20">
        <v>30.266960000000001</v>
      </c>
    </row>
    <row r="191" spans="1:11" x14ac:dyDescent="0.25">
      <c r="A191" s="20">
        <v>211.5</v>
      </c>
      <c r="B191" s="20">
        <v>17.637339999999998</v>
      </c>
      <c r="C191" s="20">
        <v>18.023330000000001</v>
      </c>
      <c r="D191" s="20">
        <v>18.66873</v>
      </c>
      <c r="E191" s="20">
        <v>19.914850000000001</v>
      </c>
      <c r="F191" s="20">
        <v>21.628540000000001</v>
      </c>
      <c r="G191" s="20">
        <v>23.854839999999999</v>
      </c>
      <c r="H191" s="20">
        <v>25.361000000000001</v>
      </c>
      <c r="I191" s="20">
        <v>26.55284</v>
      </c>
      <c r="J191" s="20">
        <v>28.661709999999999</v>
      </c>
      <c r="K191" s="20">
        <v>30.322800000000001</v>
      </c>
    </row>
    <row r="192" spans="1:11" x14ac:dyDescent="0.25">
      <c r="A192" s="20">
        <v>212.5</v>
      </c>
      <c r="B192" s="20">
        <v>17.680820000000001</v>
      </c>
      <c r="C192" s="20">
        <v>18.068020000000001</v>
      </c>
      <c r="D192" s="20">
        <v>18.71537</v>
      </c>
      <c r="E192" s="20">
        <v>19.964929999999999</v>
      </c>
      <c r="F192" s="20">
        <v>21.68262</v>
      </c>
      <c r="G192" s="20">
        <v>23.912610000000001</v>
      </c>
      <c r="H192" s="20">
        <v>25.420169999999999</v>
      </c>
      <c r="I192" s="20">
        <v>26.61243</v>
      </c>
      <c r="J192" s="20">
        <v>28.720410000000001</v>
      </c>
      <c r="K192" s="20">
        <v>30.379200000000001</v>
      </c>
    </row>
    <row r="193" spans="1:11" x14ac:dyDescent="0.25">
      <c r="A193" s="20">
        <v>213.5</v>
      </c>
      <c r="B193" s="20">
        <v>17.723990000000001</v>
      </c>
      <c r="C193" s="20">
        <v>18.112390000000001</v>
      </c>
      <c r="D193" s="20">
        <v>18.761679999999998</v>
      </c>
      <c r="E193" s="20">
        <v>20.014690000000002</v>
      </c>
      <c r="F193" s="20">
        <v>21.7364</v>
      </c>
      <c r="G193" s="20">
        <v>23.970179999999999</v>
      </c>
      <c r="H193" s="20">
        <v>25.47925</v>
      </c>
      <c r="I193" s="20">
        <v>26.672039999999999</v>
      </c>
      <c r="J193" s="20">
        <v>28.779409999999999</v>
      </c>
      <c r="K193" s="20">
        <v>30.436199999999999</v>
      </c>
    </row>
    <row r="194" spans="1:11" x14ac:dyDescent="0.25">
      <c r="A194" s="20">
        <v>214.5</v>
      </c>
      <c r="B194" s="20">
        <v>17.766829999999999</v>
      </c>
      <c r="C194" s="20">
        <v>18.15644</v>
      </c>
      <c r="D194" s="20">
        <v>18.807659999999998</v>
      </c>
      <c r="E194" s="20">
        <v>20.064119999999999</v>
      </c>
      <c r="F194" s="20">
        <v>21.78988</v>
      </c>
      <c r="G194" s="20">
        <v>24.027539999999998</v>
      </c>
      <c r="H194" s="20">
        <v>25.538239999999998</v>
      </c>
      <c r="I194" s="20">
        <v>26.73169</v>
      </c>
      <c r="J194" s="20">
        <v>28.838750000000001</v>
      </c>
      <c r="K194" s="20">
        <v>30.493870000000001</v>
      </c>
    </row>
    <row r="195" spans="1:11" x14ac:dyDescent="0.25">
      <c r="A195" s="20">
        <v>215.5</v>
      </c>
      <c r="B195" s="20">
        <v>17.809339999999999</v>
      </c>
      <c r="C195" s="20">
        <v>18.200140000000001</v>
      </c>
      <c r="D195" s="20">
        <v>18.853280000000002</v>
      </c>
      <c r="E195" s="20">
        <v>20.113189999999999</v>
      </c>
      <c r="F195" s="20">
        <v>21.843039999999998</v>
      </c>
      <c r="G195" s="20">
        <v>24.084700000000002</v>
      </c>
      <c r="H195" s="20">
        <v>25.597159999999999</v>
      </c>
      <c r="I195" s="20">
        <v>26.791409999999999</v>
      </c>
      <c r="J195" s="20">
        <v>28.898479999999999</v>
      </c>
      <c r="K195" s="20">
        <v>30.552250000000001</v>
      </c>
    </row>
    <row r="196" spans="1:11" x14ac:dyDescent="0.25">
      <c r="A196" s="20">
        <v>216.5</v>
      </c>
      <c r="B196" s="20">
        <v>17.851500000000001</v>
      </c>
      <c r="C196" s="20">
        <v>18.243490000000001</v>
      </c>
      <c r="D196" s="20">
        <v>18.898540000000001</v>
      </c>
      <c r="E196" s="20">
        <v>20.161899999999999</v>
      </c>
      <c r="F196" s="20">
        <v>21.895869999999999</v>
      </c>
      <c r="G196" s="20">
        <v>24.141660000000002</v>
      </c>
      <c r="H196" s="20">
        <v>25.656009999999998</v>
      </c>
      <c r="I196" s="20">
        <v>26.851199999999999</v>
      </c>
      <c r="J196" s="20">
        <v>28.95862</v>
      </c>
      <c r="K196" s="20">
        <v>30.6114</v>
      </c>
    </row>
    <row r="197" spans="1:11" x14ac:dyDescent="0.25">
      <c r="A197" s="20">
        <v>217.5</v>
      </c>
      <c r="B197" s="20">
        <v>17.89329</v>
      </c>
      <c r="C197" s="20">
        <v>18.286460000000002</v>
      </c>
      <c r="D197" s="20">
        <v>18.94342</v>
      </c>
      <c r="E197" s="20">
        <v>20.21022</v>
      </c>
      <c r="F197" s="20">
        <v>21.948360000000001</v>
      </c>
      <c r="G197" s="20">
        <v>24.198409999999999</v>
      </c>
      <c r="H197" s="20">
        <v>25.71481</v>
      </c>
      <c r="I197" s="20">
        <v>26.911090000000002</v>
      </c>
      <c r="J197" s="20">
        <v>29.019210000000001</v>
      </c>
      <c r="K197" s="20">
        <v>30.67137</v>
      </c>
    </row>
    <row r="198" spans="1:11" x14ac:dyDescent="0.25">
      <c r="A198" s="20">
        <v>218.5</v>
      </c>
      <c r="B198" s="20">
        <v>17.934709999999999</v>
      </c>
      <c r="C198" s="20">
        <v>18.329039999999999</v>
      </c>
      <c r="D198" s="20">
        <v>18.987909999999999</v>
      </c>
      <c r="E198" s="20">
        <v>20.25816</v>
      </c>
      <c r="F198" s="20">
        <v>22.000509999999998</v>
      </c>
      <c r="G198" s="20">
        <v>24.254950000000001</v>
      </c>
      <c r="H198" s="20">
        <v>25.77355</v>
      </c>
      <c r="I198" s="20">
        <v>26.971080000000001</v>
      </c>
      <c r="J198" s="20">
        <v>29.080300000000001</v>
      </c>
      <c r="K198" s="20">
        <v>30.732220000000002</v>
      </c>
    </row>
    <row r="199" spans="1:11" x14ac:dyDescent="0.25">
      <c r="A199" s="20">
        <v>219.5</v>
      </c>
      <c r="B199" s="20">
        <v>17.975729999999999</v>
      </c>
      <c r="C199" s="20">
        <v>18.371220000000001</v>
      </c>
      <c r="D199" s="20">
        <v>19.031980000000001</v>
      </c>
      <c r="E199" s="20">
        <v>20.305689999999998</v>
      </c>
      <c r="F199" s="20">
        <v>22.052289999999999</v>
      </c>
      <c r="G199" s="20">
        <v>24.31129</v>
      </c>
      <c r="H199" s="20">
        <v>25.832249999999998</v>
      </c>
      <c r="I199" s="20">
        <v>27.031210000000002</v>
      </c>
      <c r="J199" s="20">
        <v>29.141909999999999</v>
      </c>
      <c r="K199" s="20">
        <v>30.794</v>
      </c>
    </row>
    <row r="200" spans="1:11" x14ac:dyDescent="0.25">
      <c r="A200" s="20">
        <v>220.5</v>
      </c>
      <c r="B200" s="20">
        <v>18.01634</v>
      </c>
      <c r="C200" s="20">
        <v>18.412990000000001</v>
      </c>
      <c r="D200" s="20">
        <v>19.07563</v>
      </c>
      <c r="E200" s="20">
        <v>20.352789999999999</v>
      </c>
      <c r="F200" s="20">
        <v>22.10371</v>
      </c>
      <c r="G200" s="20">
        <v>24.367419999999999</v>
      </c>
      <c r="H200" s="20">
        <v>25.890930000000001</v>
      </c>
      <c r="I200" s="20">
        <v>27.09149</v>
      </c>
      <c r="J200" s="20">
        <v>29.204090000000001</v>
      </c>
      <c r="K200" s="20">
        <v>30.856770000000001</v>
      </c>
    </row>
    <row r="201" spans="1:11" x14ac:dyDescent="0.25">
      <c r="A201" s="20">
        <v>221.5</v>
      </c>
      <c r="B201" s="20">
        <v>18.056519999999999</v>
      </c>
      <c r="C201" s="20">
        <v>18.454319999999999</v>
      </c>
      <c r="D201" s="20">
        <v>19.118839999999999</v>
      </c>
      <c r="E201" s="20">
        <v>20.399470000000001</v>
      </c>
      <c r="F201" s="20">
        <v>22.15476</v>
      </c>
      <c r="G201" s="20">
        <v>24.423349999999999</v>
      </c>
      <c r="H201" s="20">
        <v>25.949580000000001</v>
      </c>
      <c r="I201" s="20">
        <v>27.15194</v>
      </c>
      <c r="J201" s="20">
        <v>29.266870000000001</v>
      </c>
      <c r="K201" s="20">
        <v>30.920580000000001</v>
      </c>
    </row>
    <row r="202" spans="1:11" x14ac:dyDescent="0.25">
      <c r="A202" s="20">
        <v>222.5</v>
      </c>
      <c r="B202" s="20">
        <v>18.096260000000001</v>
      </c>
      <c r="C202" s="20">
        <v>18.495200000000001</v>
      </c>
      <c r="D202" s="20">
        <v>19.16159</v>
      </c>
      <c r="E202" s="20">
        <v>20.445689999999999</v>
      </c>
      <c r="F202" s="20">
        <v>22.205410000000001</v>
      </c>
      <c r="G202" s="20">
        <v>24.47907</v>
      </c>
      <c r="H202" s="20">
        <v>26.008230000000001</v>
      </c>
      <c r="I202" s="20">
        <v>27.212589999999999</v>
      </c>
      <c r="J202" s="20">
        <v>29.330300000000001</v>
      </c>
      <c r="K202" s="20">
        <v>30.985499999999998</v>
      </c>
    </row>
    <row r="203" spans="1:11" x14ac:dyDescent="0.25">
      <c r="A203" s="20">
        <v>223.5</v>
      </c>
      <c r="B203" s="20">
        <v>18.135549999999999</v>
      </c>
      <c r="C203" s="20">
        <v>18.535620000000002</v>
      </c>
      <c r="D203" s="20">
        <v>19.203869999999998</v>
      </c>
      <c r="E203" s="20">
        <v>20.49145</v>
      </c>
      <c r="F203" s="20">
        <v>22.255669999999999</v>
      </c>
      <c r="G203" s="20">
        <v>24.534590000000001</v>
      </c>
      <c r="H203" s="20">
        <v>26.066870000000002</v>
      </c>
      <c r="I203" s="20">
        <v>27.273440000000001</v>
      </c>
      <c r="J203" s="20">
        <v>29.39442</v>
      </c>
      <c r="K203" s="20">
        <v>31.051580000000001</v>
      </c>
    </row>
    <row r="204" spans="1:11" x14ac:dyDescent="0.25">
      <c r="A204" s="20">
        <v>224.5</v>
      </c>
      <c r="B204" s="20">
        <v>18.17437</v>
      </c>
      <c r="C204" s="20">
        <v>18.575559999999999</v>
      </c>
      <c r="D204" s="20">
        <v>19.24567</v>
      </c>
      <c r="E204" s="20">
        <v>20.536740000000002</v>
      </c>
      <c r="F204" s="20">
        <v>22.305530000000001</v>
      </c>
      <c r="G204" s="20">
        <v>24.58991</v>
      </c>
      <c r="H204" s="20">
        <v>26.125530000000001</v>
      </c>
      <c r="I204" s="20">
        <v>27.334520000000001</v>
      </c>
      <c r="J204" s="20">
        <v>29.45926</v>
      </c>
      <c r="K204" s="20">
        <v>31.118880000000001</v>
      </c>
    </row>
    <row r="205" spans="1:11" x14ac:dyDescent="0.25">
      <c r="A205" s="20">
        <v>225.5</v>
      </c>
      <c r="B205" s="20">
        <v>18.212700000000002</v>
      </c>
      <c r="C205" s="20">
        <v>18.614999999999998</v>
      </c>
      <c r="D205" s="20">
        <v>19.286960000000001</v>
      </c>
      <c r="E205" s="20">
        <v>20.581530000000001</v>
      </c>
      <c r="F205" s="20">
        <v>22.354970000000002</v>
      </c>
      <c r="G205" s="20">
        <v>24.645019999999999</v>
      </c>
      <c r="H205" s="20">
        <v>26.18422</v>
      </c>
      <c r="I205" s="20">
        <v>27.395849999999999</v>
      </c>
      <c r="J205" s="20">
        <v>29.52487</v>
      </c>
      <c r="K205" s="20">
        <v>31.187460000000002</v>
      </c>
    </row>
    <row r="206" spans="1:11" x14ac:dyDescent="0.25">
      <c r="A206" s="20">
        <v>226.5</v>
      </c>
      <c r="B206" s="20">
        <v>18.250520000000002</v>
      </c>
      <c r="C206" s="20">
        <v>18.653929999999999</v>
      </c>
      <c r="D206" s="20">
        <v>19.327729999999999</v>
      </c>
      <c r="E206" s="20">
        <v>20.625820000000001</v>
      </c>
      <c r="F206" s="20">
        <v>22.40399</v>
      </c>
      <c r="G206" s="20">
        <v>24.699940000000002</v>
      </c>
      <c r="H206" s="20">
        <v>26.242940000000001</v>
      </c>
      <c r="I206" s="20">
        <v>27.457460000000001</v>
      </c>
      <c r="J206" s="20">
        <v>29.5913</v>
      </c>
      <c r="K206" s="20">
        <v>31.257390000000001</v>
      </c>
    </row>
    <row r="207" spans="1:11" x14ac:dyDescent="0.25">
      <c r="A207" s="20">
        <v>227.5</v>
      </c>
      <c r="B207" s="20">
        <v>18.28782</v>
      </c>
      <c r="C207" s="20">
        <v>18.692329999999998</v>
      </c>
      <c r="D207" s="20">
        <v>19.36797</v>
      </c>
      <c r="E207" s="20">
        <v>20.669589999999999</v>
      </c>
      <c r="F207" s="20">
        <v>22.452570000000001</v>
      </c>
      <c r="G207" s="20">
        <v>24.754660000000001</v>
      </c>
      <c r="H207" s="20">
        <v>26.30171</v>
      </c>
      <c r="I207" s="20">
        <v>27.519359999999999</v>
      </c>
      <c r="J207" s="20">
        <v>29.658570000000001</v>
      </c>
      <c r="K207" s="20">
        <v>31.328720000000001</v>
      </c>
    </row>
    <row r="208" spans="1:11" x14ac:dyDescent="0.25">
      <c r="A208" s="20">
        <v>228.5</v>
      </c>
      <c r="B208" s="20">
        <v>18.324590000000001</v>
      </c>
      <c r="C208" s="20">
        <v>18.73019</v>
      </c>
      <c r="D208" s="20">
        <v>19.40766</v>
      </c>
      <c r="E208" s="20">
        <v>20.71283</v>
      </c>
      <c r="F208" s="20">
        <v>22.500720000000001</v>
      </c>
      <c r="G208" s="20">
        <v>24.809190000000001</v>
      </c>
      <c r="H208" s="20">
        <v>26.36054</v>
      </c>
      <c r="I208" s="20">
        <v>27.581589999999998</v>
      </c>
      <c r="J208" s="20">
        <v>29.726739999999999</v>
      </c>
      <c r="K208" s="20">
        <v>31.401520000000001</v>
      </c>
    </row>
    <row r="209" spans="1:11" x14ac:dyDescent="0.25">
      <c r="A209" s="20">
        <v>229.5</v>
      </c>
      <c r="B209" s="20">
        <v>18.360800000000001</v>
      </c>
      <c r="C209" s="20">
        <v>18.767479999999999</v>
      </c>
      <c r="D209" s="20">
        <v>19.44678</v>
      </c>
      <c r="E209" s="20">
        <v>20.755520000000001</v>
      </c>
      <c r="F209" s="20">
        <v>22.548410000000001</v>
      </c>
      <c r="G209" s="20">
        <v>24.863520000000001</v>
      </c>
      <c r="H209" s="20">
        <v>26.419450000000001</v>
      </c>
      <c r="I209" s="20">
        <v>27.64415</v>
      </c>
      <c r="J209" s="20">
        <v>29.795850000000002</v>
      </c>
      <c r="K209" s="20">
        <v>31.475850000000001</v>
      </c>
    </row>
    <row r="210" spans="1:11" x14ac:dyDescent="0.25">
      <c r="A210" s="20">
        <v>230.5</v>
      </c>
      <c r="B210" s="20">
        <v>18.396429999999999</v>
      </c>
      <c r="C210" s="20">
        <v>18.804200000000002</v>
      </c>
      <c r="D210" s="20">
        <v>19.485309999999998</v>
      </c>
      <c r="E210" s="20">
        <v>20.79766</v>
      </c>
      <c r="F210" s="20">
        <v>22.595649999999999</v>
      </c>
      <c r="G210" s="20">
        <v>24.917670000000001</v>
      </c>
      <c r="H210" s="20">
        <v>26.478439999999999</v>
      </c>
      <c r="I210" s="20">
        <v>27.707070000000002</v>
      </c>
      <c r="J210" s="20">
        <v>29.865950000000002</v>
      </c>
      <c r="K210" s="20">
        <v>31.551780000000001</v>
      </c>
    </row>
    <row r="211" spans="1:11" x14ac:dyDescent="0.25">
      <c r="A211" s="20">
        <v>231.5</v>
      </c>
      <c r="B211" s="20">
        <v>18.431480000000001</v>
      </c>
      <c r="C211" s="20">
        <v>18.840309999999999</v>
      </c>
      <c r="D211" s="20">
        <v>19.523250000000001</v>
      </c>
      <c r="E211" s="20">
        <v>20.839220000000001</v>
      </c>
      <c r="F211" s="20">
        <v>22.642430000000001</v>
      </c>
      <c r="G211" s="20">
        <v>24.971630000000001</v>
      </c>
      <c r="H211" s="20">
        <v>26.53753</v>
      </c>
      <c r="I211" s="20">
        <v>27.770389999999999</v>
      </c>
      <c r="J211" s="20">
        <v>29.937069999999999</v>
      </c>
      <c r="K211" s="20">
        <v>31.629370000000002</v>
      </c>
    </row>
    <row r="212" spans="1:11" x14ac:dyDescent="0.25">
      <c r="A212" s="20">
        <v>232.5</v>
      </c>
      <c r="B212" s="20">
        <v>18.465910000000001</v>
      </c>
      <c r="C212" s="20">
        <v>18.875810000000001</v>
      </c>
      <c r="D212" s="20">
        <v>19.560569999999998</v>
      </c>
      <c r="E212" s="20">
        <v>20.880189999999999</v>
      </c>
      <c r="F212" s="20">
        <v>22.68873</v>
      </c>
      <c r="G212" s="20">
        <v>25.02542</v>
      </c>
      <c r="H212" s="20">
        <v>26.59675</v>
      </c>
      <c r="I212" s="20">
        <v>27.834109999999999</v>
      </c>
      <c r="J212" s="20">
        <v>30.009270000000001</v>
      </c>
      <c r="K212" s="20">
        <v>31.708680000000001</v>
      </c>
    </row>
    <row r="213" spans="1:11" x14ac:dyDescent="0.25">
      <c r="A213" s="20">
        <v>233.5</v>
      </c>
      <c r="B213" s="20">
        <v>18.49972</v>
      </c>
      <c r="C213" s="20">
        <v>18.910679999999999</v>
      </c>
      <c r="D213" s="20">
        <v>19.597259999999999</v>
      </c>
      <c r="E213" s="20">
        <v>20.920559999999998</v>
      </c>
      <c r="F213" s="20">
        <v>22.734559999999998</v>
      </c>
      <c r="G213" s="20">
        <v>25.07902</v>
      </c>
      <c r="H213" s="20">
        <v>26.656089999999999</v>
      </c>
      <c r="I213" s="20">
        <v>27.89828</v>
      </c>
      <c r="J213" s="20">
        <v>30.08258</v>
      </c>
      <c r="K213" s="20">
        <v>31.78979</v>
      </c>
    </row>
    <row r="214" spans="1:11" x14ac:dyDescent="0.25">
      <c r="A214" s="20">
        <v>234.5</v>
      </c>
      <c r="B214" s="20">
        <v>18.532869999999999</v>
      </c>
      <c r="C214" s="20">
        <v>18.944890000000001</v>
      </c>
      <c r="D214" s="20">
        <v>19.633299999999998</v>
      </c>
      <c r="E214" s="20">
        <v>20.960319999999999</v>
      </c>
      <c r="F214" s="20">
        <v>22.779900000000001</v>
      </c>
      <c r="G214" s="20">
        <v>25.132459999999998</v>
      </c>
      <c r="H214" s="20">
        <v>26.715579999999999</v>
      </c>
      <c r="I214" s="20">
        <v>27.962900000000001</v>
      </c>
      <c r="J214" s="20">
        <v>30.157060000000001</v>
      </c>
      <c r="K214" s="20">
        <v>31.87275</v>
      </c>
    </row>
    <row r="215" spans="1:11" x14ac:dyDescent="0.25">
      <c r="A215" s="20">
        <v>235.5</v>
      </c>
      <c r="B215" s="20">
        <v>18.565359999999998</v>
      </c>
      <c r="C215" s="20">
        <v>18.978439999999999</v>
      </c>
      <c r="D215" s="20">
        <v>19.668669999999999</v>
      </c>
      <c r="E215" s="20">
        <v>20.999459999999999</v>
      </c>
      <c r="F215" s="20">
        <v>22.824739999999998</v>
      </c>
      <c r="G215" s="20">
        <v>25.18572</v>
      </c>
      <c r="H215" s="20">
        <v>26.775220000000001</v>
      </c>
      <c r="I215" s="20">
        <v>28.028009999999998</v>
      </c>
      <c r="J215" s="20">
        <v>30.232759999999999</v>
      </c>
      <c r="K215" s="20">
        <v>31.957640000000001</v>
      </c>
    </row>
    <row r="216" spans="1:11" x14ac:dyDescent="0.25">
      <c r="A216" s="20">
        <v>236.5</v>
      </c>
      <c r="B216" s="20">
        <v>18.597159999999999</v>
      </c>
      <c r="C216" s="20">
        <v>19.011289999999999</v>
      </c>
      <c r="D216" s="20">
        <v>19.70335</v>
      </c>
      <c r="E216" s="20">
        <v>21.037949999999999</v>
      </c>
      <c r="F216" s="20">
        <v>22.86909</v>
      </c>
      <c r="G216" s="20">
        <v>25.23883</v>
      </c>
      <c r="H216" s="20">
        <v>26.835049999999999</v>
      </c>
      <c r="I216" s="20">
        <v>28.093630000000001</v>
      </c>
      <c r="J216" s="20">
        <v>30.309709999999999</v>
      </c>
      <c r="K216" s="20">
        <v>32.044530000000002</v>
      </c>
    </row>
    <row r="217" spans="1:11" x14ac:dyDescent="0.25">
      <c r="A217" s="20">
        <v>237.5</v>
      </c>
      <c r="B217" s="20">
        <v>18.628250000000001</v>
      </c>
      <c r="C217" s="20">
        <v>19.043430000000001</v>
      </c>
      <c r="D217" s="20">
        <v>19.73733</v>
      </c>
      <c r="E217" s="20">
        <v>21.075790000000001</v>
      </c>
      <c r="F217" s="20">
        <v>22.912929999999999</v>
      </c>
      <c r="G217" s="20">
        <v>25.291789999999999</v>
      </c>
      <c r="H217" s="20">
        <v>26.89507</v>
      </c>
      <c r="I217" s="20">
        <v>28.159780000000001</v>
      </c>
      <c r="J217" s="20">
        <v>30.387969999999999</v>
      </c>
      <c r="K217" s="20">
        <v>32.133479999999999</v>
      </c>
    </row>
    <row r="218" spans="1:11" x14ac:dyDescent="0.25">
      <c r="A218" s="20">
        <v>238.5</v>
      </c>
      <c r="B218" s="20">
        <v>18.658609999999999</v>
      </c>
      <c r="C218" s="20">
        <v>19.074839999999998</v>
      </c>
      <c r="D218" s="20">
        <v>19.770600000000002</v>
      </c>
      <c r="E218" s="20">
        <v>21.112960000000001</v>
      </c>
      <c r="F218" s="20">
        <v>22.95626</v>
      </c>
      <c r="G218" s="20">
        <v>25.34459</v>
      </c>
      <c r="H218" s="20">
        <v>26.955300000000001</v>
      </c>
      <c r="I218" s="20">
        <v>28.226500000000001</v>
      </c>
      <c r="J218" s="20">
        <v>30.467580000000002</v>
      </c>
      <c r="K218" s="20">
        <v>32.22457</v>
      </c>
    </row>
    <row r="219" spans="1:11" x14ac:dyDescent="0.25">
      <c r="A219" s="20">
        <v>239.5</v>
      </c>
      <c r="B219" s="20">
        <v>18.688220000000001</v>
      </c>
      <c r="C219" s="20">
        <v>19.105509999999999</v>
      </c>
      <c r="D219" s="20">
        <v>19.80312</v>
      </c>
      <c r="E219" s="20">
        <v>21.149460000000001</v>
      </c>
      <c r="F219" s="20">
        <v>22.999079999999999</v>
      </c>
      <c r="G219" s="20">
        <v>25.39725</v>
      </c>
      <c r="H219" s="20">
        <v>27.015750000000001</v>
      </c>
      <c r="I219" s="20">
        <v>28.293810000000001</v>
      </c>
      <c r="J219" s="20">
        <v>30.548590000000001</v>
      </c>
      <c r="K219" s="20">
        <v>32.317869999999999</v>
      </c>
    </row>
    <row r="220" spans="1:11" x14ac:dyDescent="0.25">
      <c r="A220" s="20">
        <v>240</v>
      </c>
      <c r="B220" s="20">
        <v>18.702739999999999</v>
      </c>
      <c r="C220" s="20">
        <v>19.120550000000001</v>
      </c>
      <c r="D220" s="20">
        <v>19.819099999999999</v>
      </c>
      <c r="E220" s="20">
        <v>21.167449999999999</v>
      </c>
      <c r="F220" s="20">
        <v>23.020289999999999</v>
      </c>
      <c r="G220" s="20">
        <v>25.42353</v>
      </c>
      <c r="H220" s="20">
        <v>27.04607</v>
      </c>
      <c r="I220" s="20">
        <v>28.3277</v>
      </c>
      <c r="J220" s="20">
        <v>30.589639999999999</v>
      </c>
      <c r="K220" s="20">
        <v>32.365369999999999</v>
      </c>
    </row>
    <row r="221" spans="1:11" x14ac:dyDescent="0.25">
      <c r="A221" s="20">
        <v>240.5</v>
      </c>
      <c r="B221" s="20">
        <v>18.71706</v>
      </c>
      <c r="C221" s="20">
        <v>19.135400000000001</v>
      </c>
      <c r="D221" s="20">
        <v>19.834890000000001</v>
      </c>
      <c r="E221" s="20">
        <v>21.18526</v>
      </c>
      <c r="F221" s="20">
        <v>23.04138</v>
      </c>
      <c r="G221" s="20">
        <v>25.449780000000001</v>
      </c>
      <c r="H221" s="20">
        <v>27.076450000000001</v>
      </c>
      <c r="I221" s="20">
        <v>28.361740000000001</v>
      </c>
      <c r="J221" s="20">
        <v>30.631060000000002</v>
      </c>
      <c r="K221" s="20">
        <v>32.413440000000001</v>
      </c>
    </row>
    <row r="222" spans="1:11" x14ac:dyDescent="0.25">
      <c r="A222" s="130" t="s">
        <v>148</v>
      </c>
      <c r="B222" s="130"/>
      <c r="C222" s="130"/>
      <c r="D222" s="130"/>
      <c r="E222" s="130"/>
      <c r="F222" s="130"/>
      <c r="G222" s="130"/>
      <c r="H222" s="130"/>
      <c r="I222" s="130"/>
      <c r="J222" s="130"/>
      <c r="K222" s="130"/>
    </row>
    <row r="223" spans="1:11" x14ac:dyDescent="0.25">
      <c r="A223" s="20" t="s">
        <v>137</v>
      </c>
      <c r="B223" s="20" t="s">
        <v>138</v>
      </c>
      <c r="C223" s="20" t="s">
        <v>139</v>
      </c>
      <c r="D223" s="20" t="s">
        <v>140</v>
      </c>
      <c r="E223" s="20" t="s">
        <v>141</v>
      </c>
      <c r="F223" s="20" t="s">
        <v>142</v>
      </c>
      <c r="G223" s="20" t="s">
        <v>143</v>
      </c>
      <c r="H223" s="20" t="s">
        <v>144</v>
      </c>
      <c r="I223" s="20" t="s">
        <v>145</v>
      </c>
      <c r="J223" s="20" t="s">
        <v>146</v>
      </c>
      <c r="K223" s="20" t="s">
        <v>147</v>
      </c>
    </row>
    <row r="224" spans="1:11" x14ac:dyDescent="0.25">
      <c r="A224" s="20">
        <v>24</v>
      </c>
      <c r="B224" s="20">
        <v>14.147349999999999</v>
      </c>
      <c r="C224" s="20">
        <v>14.397869999999999</v>
      </c>
      <c r="D224" s="20">
        <v>14.80134</v>
      </c>
      <c r="E224" s="20">
        <v>15.528079999999999</v>
      </c>
      <c r="F224" s="20">
        <v>16.423400000000001</v>
      </c>
      <c r="G224" s="20">
        <v>17.42746</v>
      </c>
      <c r="H224" s="20">
        <v>18.01821</v>
      </c>
      <c r="I224" s="20">
        <v>18.441389999999998</v>
      </c>
      <c r="J224" s="20">
        <v>19.10624</v>
      </c>
      <c r="K224" s="20">
        <v>19.564109999999999</v>
      </c>
    </row>
    <row r="225" spans="1:11" x14ac:dyDescent="0.25">
      <c r="A225" s="20">
        <v>24.5</v>
      </c>
      <c r="B225" s="20">
        <v>14.13226</v>
      </c>
      <c r="C225" s="20">
        <v>14.380190000000001</v>
      </c>
      <c r="D225" s="20">
        <v>14.77965</v>
      </c>
      <c r="E225" s="20">
        <v>15.49976</v>
      </c>
      <c r="F225" s="20">
        <v>16.38804</v>
      </c>
      <c r="G225" s="20">
        <v>17.385819999999999</v>
      </c>
      <c r="H225" s="20">
        <v>17.973710000000001</v>
      </c>
      <c r="I225" s="20">
        <v>18.39526</v>
      </c>
      <c r="J225" s="20">
        <v>19.058240000000001</v>
      </c>
      <c r="K225" s="20">
        <v>19.515339999999998</v>
      </c>
    </row>
    <row r="226" spans="1:11" x14ac:dyDescent="0.25">
      <c r="A226" s="20">
        <v>25.5</v>
      </c>
      <c r="B226" s="20">
        <v>14.102410000000001</v>
      </c>
      <c r="C226" s="20">
        <v>14.345269999999999</v>
      </c>
      <c r="D226" s="20">
        <v>14.73695</v>
      </c>
      <c r="E226" s="20">
        <v>15.44422</v>
      </c>
      <c r="F226" s="20">
        <v>16.31897</v>
      </c>
      <c r="G226" s="20">
        <v>17.304849999999998</v>
      </c>
      <c r="H226" s="20">
        <v>17.88749</v>
      </c>
      <c r="I226" s="20">
        <v>18.30611</v>
      </c>
      <c r="J226" s="20">
        <v>18.965949999999999</v>
      </c>
      <c r="K226" s="20">
        <v>19.421980000000001</v>
      </c>
    </row>
    <row r="227" spans="1:11" x14ac:dyDescent="0.25">
      <c r="A227" s="20">
        <v>26.5</v>
      </c>
      <c r="B227" s="20">
        <v>14.07297</v>
      </c>
      <c r="C227" s="20">
        <v>14.310969999999999</v>
      </c>
      <c r="D227" s="20">
        <v>14.69516</v>
      </c>
      <c r="E227" s="20">
        <v>15.39015</v>
      </c>
      <c r="F227" s="20">
        <v>16.252079999999999</v>
      </c>
      <c r="G227" s="20">
        <v>17.226929999999999</v>
      </c>
      <c r="H227" s="20">
        <v>17.80489</v>
      </c>
      <c r="I227" s="20">
        <v>18.221029999999999</v>
      </c>
      <c r="J227" s="20">
        <v>18.878530000000001</v>
      </c>
      <c r="K227" s="20">
        <v>19.334099999999999</v>
      </c>
    </row>
    <row r="228" spans="1:11" x14ac:dyDescent="0.25">
      <c r="A228" s="20">
        <v>27.5</v>
      </c>
      <c r="B228" s="20">
        <v>14.04396</v>
      </c>
      <c r="C228" s="20">
        <v>14.277279999999999</v>
      </c>
      <c r="D228" s="20">
        <v>14.65429</v>
      </c>
      <c r="E228" s="20">
        <v>15.337540000000001</v>
      </c>
      <c r="F228" s="20">
        <v>16.187349999999999</v>
      </c>
      <c r="G228" s="20">
        <v>17.15202</v>
      </c>
      <c r="H228" s="20">
        <v>17.725860000000001</v>
      </c>
      <c r="I228" s="20">
        <v>18.139970000000002</v>
      </c>
      <c r="J228" s="20">
        <v>18.795909999999999</v>
      </c>
      <c r="K228" s="20">
        <v>19.251629999999999</v>
      </c>
    </row>
    <row r="229" spans="1:11" x14ac:dyDescent="0.25">
      <c r="A229" s="20">
        <v>28.5</v>
      </c>
      <c r="B229" s="20">
        <v>14.01538</v>
      </c>
      <c r="C229" s="20">
        <v>14.244199999999999</v>
      </c>
      <c r="D229" s="20">
        <v>14.61434</v>
      </c>
      <c r="E229" s="20">
        <v>15.2864</v>
      </c>
      <c r="F229" s="20">
        <v>16.124749999999999</v>
      </c>
      <c r="G229" s="20">
        <v>17.080089999999998</v>
      </c>
      <c r="H229" s="20">
        <v>17.65035</v>
      </c>
      <c r="I229" s="20">
        <v>18.062850000000001</v>
      </c>
      <c r="J229" s="20">
        <v>18.718</v>
      </c>
      <c r="K229" s="20">
        <v>19.174479999999999</v>
      </c>
    </row>
    <row r="230" spans="1:11" x14ac:dyDescent="0.25">
      <c r="A230" s="20">
        <v>29.5</v>
      </c>
      <c r="B230" s="20">
        <v>13.98723</v>
      </c>
      <c r="C230" s="20">
        <v>14.21175</v>
      </c>
      <c r="D230" s="20">
        <v>14.57531</v>
      </c>
      <c r="E230" s="20">
        <v>15.23671</v>
      </c>
      <c r="F230" s="20">
        <v>16.06429</v>
      </c>
      <c r="G230" s="20">
        <v>17.01107</v>
      </c>
      <c r="H230" s="20">
        <v>17.578299999999999</v>
      </c>
      <c r="I230" s="20">
        <v>17.989619999999999</v>
      </c>
      <c r="J230" s="20">
        <v>18.64472</v>
      </c>
      <c r="K230" s="20">
        <v>19.102550000000001</v>
      </c>
    </row>
    <row r="231" spans="1:11" x14ac:dyDescent="0.25">
      <c r="A231" s="20">
        <v>30.5</v>
      </c>
      <c r="B231" s="20">
        <v>13.9595</v>
      </c>
      <c r="C231" s="20">
        <v>14.179919999999999</v>
      </c>
      <c r="D231" s="20">
        <v>14.5372</v>
      </c>
      <c r="E231" s="20">
        <v>15.18848</v>
      </c>
      <c r="F231" s="20">
        <v>16.005929999999999</v>
      </c>
      <c r="G231" s="20">
        <v>16.944949999999999</v>
      </c>
      <c r="H231" s="20">
        <v>17.509650000000001</v>
      </c>
      <c r="I231" s="20">
        <v>17.920190000000002</v>
      </c>
      <c r="J231" s="20">
        <v>18.575990000000001</v>
      </c>
      <c r="K231" s="20">
        <v>19.035779999999999</v>
      </c>
    </row>
    <row r="232" spans="1:11" x14ac:dyDescent="0.25">
      <c r="A232" s="20">
        <v>31.5</v>
      </c>
      <c r="B232" s="20">
        <v>13.93221</v>
      </c>
      <c r="C232" s="20">
        <v>14.148709999999999</v>
      </c>
      <c r="D232" s="20">
        <v>14.500030000000001</v>
      </c>
      <c r="E232" s="20">
        <v>15.14171</v>
      </c>
      <c r="F232" s="20">
        <v>15.949669999999999</v>
      </c>
      <c r="G232" s="20">
        <v>16.881679999999999</v>
      </c>
      <c r="H232" s="20">
        <v>17.44435</v>
      </c>
      <c r="I232" s="20">
        <v>17.854520000000001</v>
      </c>
      <c r="J232" s="20">
        <v>18.51173</v>
      </c>
      <c r="K232" s="20">
        <v>18.974070000000001</v>
      </c>
    </row>
    <row r="233" spans="1:11" x14ac:dyDescent="0.25">
      <c r="A233" s="20">
        <v>32.5</v>
      </c>
      <c r="B233" s="20">
        <v>13.90536</v>
      </c>
      <c r="C233" s="20">
        <v>14.118130000000001</v>
      </c>
      <c r="D233" s="20">
        <v>14.46378</v>
      </c>
      <c r="E233" s="20">
        <v>15.09638</v>
      </c>
      <c r="F233" s="20">
        <v>15.895479999999999</v>
      </c>
      <c r="G233" s="20">
        <v>16.82123</v>
      </c>
      <c r="H233" s="20">
        <v>17.382349999999999</v>
      </c>
      <c r="I233" s="20">
        <v>17.792529999999999</v>
      </c>
      <c r="J233" s="20">
        <v>18.45187</v>
      </c>
      <c r="K233" s="20">
        <v>18.91733</v>
      </c>
    </row>
    <row r="234" spans="1:11" x14ac:dyDescent="0.25">
      <c r="A234" s="20">
        <v>33.5</v>
      </c>
      <c r="B234" s="20">
        <v>13.87893</v>
      </c>
      <c r="C234" s="20">
        <v>14.088179999999999</v>
      </c>
      <c r="D234" s="20">
        <v>14.428459999999999</v>
      </c>
      <c r="E234" s="20">
        <v>15.0525</v>
      </c>
      <c r="F234" s="20">
        <v>15.843360000000001</v>
      </c>
      <c r="G234" s="20">
        <v>16.763549999999999</v>
      </c>
      <c r="H234" s="20">
        <v>17.323599999999999</v>
      </c>
      <c r="I234" s="20">
        <v>17.734159999999999</v>
      </c>
      <c r="J234" s="20">
        <v>18.396319999999999</v>
      </c>
      <c r="K234" s="20">
        <v>18.865480000000002</v>
      </c>
    </row>
    <row r="235" spans="1:11" x14ac:dyDescent="0.25">
      <c r="A235" s="20">
        <v>34.5</v>
      </c>
      <c r="B235" s="20">
        <v>13.85295</v>
      </c>
      <c r="C235" s="20">
        <v>14.05885</v>
      </c>
      <c r="D235" s="20">
        <v>14.39406</v>
      </c>
      <c r="E235" s="20">
        <v>15.010070000000001</v>
      </c>
      <c r="F235" s="20">
        <v>15.793290000000001</v>
      </c>
      <c r="G235" s="20">
        <v>16.70862</v>
      </c>
      <c r="H235" s="20">
        <v>17.268039999999999</v>
      </c>
      <c r="I235" s="20">
        <v>17.679359999999999</v>
      </c>
      <c r="J235" s="20">
        <v>18.344999999999999</v>
      </c>
      <c r="K235" s="20">
        <v>18.818429999999999</v>
      </c>
    </row>
    <row r="236" spans="1:11" x14ac:dyDescent="0.25">
      <c r="A236" s="20">
        <v>35.5</v>
      </c>
      <c r="B236" s="20">
        <v>13.82741</v>
      </c>
      <c r="C236" s="20">
        <v>14.03016</v>
      </c>
      <c r="D236" s="20">
        <v>14.3606</v>
      </c>
      <c r="E236" s="20">
        <v>14.96907</v>
      </c>
      <c r="F236" s="20">
        <v>15.74526</v>
      </c>
      <c r="G236" s="20">
        <v>16.656410000000001</v>
      </c>
      <c r="H236" s="20">
        <v>17.21564</v>
      </c>
      <c r="I236" s="20">
        <v>17.628050000000002</v>
      </c>
      <c r="J236" s="20">
        <v>18.297840000000001</v>
      </c>
      <c r="K236" s="20">
        <v>18.77609</v>
      </c>
    </row>
    <row r="237" spans="1:11" x14ac:dyDescent="0.25">
      <c r="A237" s="20">
        <v>36.5</v>
      </c>
      <c r="B237" s="20">
        <v>13.802300000000001</v>
      </c>
      <c r="C237" s="20">
        <v>14.002090000000001</v>
      </c>
      <c r="D237" s="20">
        <v>14.328060000000001</v>
      </c>
      <c r="E237" s="20">
        <v>14.929500000000001</v>
      </c>
      <c r="F237" s="20">
        <v>15.69924</v>
      </c>
      <c r="G237" s="20">
        <v>16.606870000000001</v>
      </c>
      <c r="H237" s="20">
        <v>17.166340000000002</v>
      </c>
      <c r="I237" s="20">
        <v>17.580190000000002</v>
      </c>
      <c r="J237" s="20">
        <v>18.254750000000001</v>
      </c>
      <c r="K237" s="20">
        <v>18.738379999999999</v>
      </c>
    </row>
    <row r="238" spans="1:11" x14ac:dyDescent="0.25">
      <c r="A238" s="20">
        <v>37.5</v>
      </c>
      <c r="B238" s="20">
        <v>13.77763</v>
      </c>
      <c r="C238" s="20">
        <v>13.97466</v>
      </c>
      <c r="D238" s="20">
        <v>14.29645</v>
      </c>
      <c r="E238" s="20">
        <v>14.891360000000001</v>
      </c>
      <c r="F238" s="20">
        <v>15.65523</v>
      </c>
      <c r="G238" s="20">
        <v>16.559979999999999</v>
      </c>
      <c r="H238" s="20">
        <v>17.120090000000001</v>
      </c>
      <c r="I238" s="20">
        <v>17.535710000000002</v>
      </c>
      <c r="J238" s="20">
        <v>18.215669999999999</v>
      </c>
      <c r="K238" s="20">
        <v>18.705200000000001</v>
      </c>
    </row>
    <row r="239" spans="1:11" x14ac:dyDescent="0.25">
      <c r="A239" s="20">
        <v>38.5</v>
      </c>
      <c r="B239" s="20">
        <v>13.753410000000001</v>
      </c>
      <c r="C239" s="20">
        <v>13.94786</v>
      </c>
      <c r="D239" s="20">
        <v>14.26576</v>
      </c>
      <c r="E239" s="20">
        <v>14.854649999999999</v>
      </c>
      <c r="F239" s="20">
        <v>15.61321</v>
      </c>
      <c r="G239" s="20">
        <v>16.515699999999999</v>
      </c>
      <c r="H239" s="20">
        <v>17.07685</v>
      </c>
      <c r="I239" s="20">
        <v>17.49455</v>
      </c>
      <c r="J239" s="20">
        <v>18.180510000000002</v>
      </c>
      <c r="K239" s="20">
        <v>18.676469999999998</v>
      </c>
    </row>
    <row r="240" spans="1:11" x14ac:dyDescent="0.25">
      <c r="A240" s="20">
        <v>39.5</v>
      </c>
      <c r="B240" s="20">
        <v>13.72964</v>
      </c>
      <c r="C240" s="20">
        <v>13.92169</v>
      </c>
      <c r="D240" s="20">
        <v>14.235989999999999</v>
      </c>
      <c r="E240" s="20">
        <v>14.81934</v>
      </c>
      <c r="F240" s="20">
        <v>15.573169999999999</v>
      </c>
      <c r="G240" s="20">
        <v>16.474</v>
      </c>
      <c r="H240" s="20">
        <v>17.036580000000001</v>
      </c>
      <c r="I240" s="20">
        <v>17.456669999999999</v>
      </c>
      <c r="J240" s="20">
        <v>18.149190000000001</v>
      </c>
      <c r="K240" s="20">
        <v>18.652100000000001</v>
      </c>
    </row>
    <row r="241" spans="1:11" x14ac:dyDescent="0.25">
      <c r="A241" s="20">
        <v>40.5</v>
      </c>
      <c r="B241" s="20">
        <v>13.70631</v>
      </c>
      <c r="C241" s="20">
        <v>13.89615</v>
      </c>
      <c r="D241" s="20">
        <v>14.207140000000001</v>
      </c>
      <c r="E241" s="20">
        <v>14.785439999999999</v>
      </c>
      <c r="F241" s="20">
        <v>15.535080000000001</v>
      </c>
      <c r="G241" s="20">
        <v>16.43486</v>
      </c>
      <c r="H241" s="20">
        <v>16.999230000000001</v>
      </c>
      <c r="I241" s="20">
        <v>17.422000000000001</v>
      </c>
      <c r="J241" s="20">
        <v>18.121649999999999</v>
      </c>
      <c r="K241" s="20">
        <v>18.632000000000001</v>
      </c>
    </row>
    <row r="242" spans="1:11" x14ac:dyDescent="0.25">
      <c r="A242" s="20">
        <v>41.5</v>
      </c>
      <c r="B242" s="20">
        <v>13.68343</v>
      </c>
      <c r="C242" s="20">
        <v>13.87124</v>
      </c>
      <c r="D242" s="20">
        <v>14.1792</v>
      </c>
      <c r="E242" s="20">
        <v>14.752929999999999</v>
      </c>
      <c r="F242" s="20">
        <v>15.49893</v>
      </c>
      <c r="G242" s="20">
        <v>16.398240000000001</v>
      </c>
      <c r="H242" s="20">
        <v>16.964759999999998</v>
      </c>
      <c r="I242" s="20">
        <v>17.39049</v>
      </c>
      <c r="J242" s="20">
        <v>18.097809999999999</v>
      </c>
      <c r="K242" s="20">
        <v>18.61608</v>
      </c>
    </row>
    <row r="243" spans="1:11" x14ac:dyDescent="0.25">
      <c r="A243" s="20">
        <v>42.5</v>
      </c>
      <c r="B243" s="20">
        <v>13.661009999999999</v>
      </c>
      <c r="C243" s="20">
        <v>13.846970000000001</v>
      </c>
      <c r="D243" s="20">
        <v>14.15218</v>
      </c>
      <c r="E243" s="20">
        <v>14.7218</v>
      </c>
      <c r="F243" s="20">
        <v>15.464700000000001</v>
      </c>
      <c r="G243" s="20">
        <v>16.36411</v>
      </c>
      <c r="H243" s="20">
        <v>16.933119999999999</v>
      </c>
      <c r="I243" s="20">
        <v>17.362100000000002</v>
      </c>
      <c r="J243" s="20">
        <v>18.077590000000001</v>
      </c>
      <c r="K243" s="20">
        <v>18.60425</v>
      </c>
    </row>
    <row r="244" spans="1:11" x14ac:dyDescent="0.25">
      <c r="A244" s="20">
        <v>43.5</v>
      </c>
      <c r="B244" s="20">
        <v>13.639049999999999</v>
      </c>
      <c r="C244" s="20">
        <v>13.82333</v>
      </c>
      <c r="D244" s="20">
        <v>14.126060000000001</v>
      </c>
      <c r="E244" s="20">
        <v>14.69205</v>
      </c>
      <c r="F244" s="20">
        <v>15.43238</v>
      </c>
      <c r="G244" s="20">
        <v>16.332439999999998</v>
      </c>
      <c r="H244" s="20">
        <v>16.90428</v>
      </c>
      <c r="I244" s="20">
        <v>17.336760000000002</v>
      </c>
      <c r="J244" s="20">
        <v>18.060929999999999</v>
      </c>
      <c r="K244" s="20">
        <v>18.596430000000002</v>
      </c>
    </row>
    <row r="245" spans="1:11" x14ac:dyDescent="0.25">
      <c r="A245" s="20">
        <v>44.5</v>
      </c>
      <c r="B245" s="20">
        <v>13.617559999999999</v>
      </c>
      <c r="C245" s="20">
        <v>13.800330000000001</v>
      </c>
      <c r="D245" s="20">
        <v>14.10084</v>
      </c>
      <c r="E245" s="20">
        <v>14.663650000000001</v>
      </c>
      <c r="F245" s="20">
        <v>15.40193</v>
      </c>
      <c r="G245" s="20">
        <v>16.3032</v>
      </c>
      <c r="H245" s="20">
        <v>16.8782</v>
      </c>
      <c r="I245" s="20">
        <v>17.314419999999998</v>
      </c>
      <c r="J245" s="20">
        <v>18.047750000000001</v>
      </c>
      <c r="K245" s="20">
        <v>18.59253</v>
      </c>
    </row>
    <row r="246" spans="1:11" x14ac:dyDescent="0.25">
      <c r="A246" s="20">
        <v>45.5</v>
      </c>
      <c r="B246" s="20">
        <v>13.596539999999999</v>
      </c>
      <c r="C246" s="20">
        <v>13.77796</v>
      </c>
      <c r="D246" s="20">
        <v>14.07653</v>
      </c>
      <c r="E246" s="20">
        <v>14.636609999999999</v>
      </c>
      <c r="F246" s="20">
        <v>15.37335</v>
      </c>
      <c r="G246" s="20">
        <v>16.27636</v>
      </c>
      <c r="H246" s="20">
        <v>16.85483</v>
      </c>
      <c r="I246" s="20">
        <v>17.29505</v>
      </c>
      <c r="J246" s="20">
        <v>18.037990000000001</v>
      </c>
      <c r="K246" s="20">
        <v>18.592459999999999</v>
      </c>
    </row>
    <row r="247" spans="1:11" x14ac:dyDescent="0.25">
      <c r="A247" s="20">
        <v>46.5</v>
      </c>
      <c r="B247" s="20">
        <v>13.575989999999999</v>
      </c>
      <c r="C247" s="20">
        <v>13.75624</v>
      </c>
      <c r="D247" s="20">
        <v>14.05311</v>
      </c>
      <c r="E247" s="20">
        <v>14.610910000000001</v>
      </c>
      <c r="F247" s="20">
        <v>15.34661</v>
      </c>
      <c r="G247" s="20">
        <v>16.25188</v>
      </c>
      <c r="H247" s="20">
        <v>16.834129999999998</v>
      </c>
      <c r="I247" s="20">
        <v>17.278580000000002</v>
      </c>
      <c r="J247" s="20">
        <v>18.031580000000002</v>
      </c>
      <c r="K247" s="20">
        <v>18.596139999999998</v>
      </c>
    </row>
    <row r="248" spans="1:11" x14ac:dyDescent="0.25">
      <c r="A248" s="20">
        <v>47.5</v>
      </c>
      <c r="B248" s="20">
        <v>13.55592</v>
      </c>
      <c r="C248" s="20">
        <v>13.73516</v>
      </c>
      <c r="D248" s="20">
        <v>14.03059</v>
      </c>
      <c r="E248" s="20">
        <v>14.58652</v>
      </c>
      <c r="F248" s="20">
        <v>15.321680000000001</v>
      </c>
      <c r="G248" s="20">
        <v>16.22973</v>
      </c>
      <c r="H248" s="20">
        <v>16.81606</v>
      </c>
      <c r="I248" s="20">
        <v>17.264970000000002</v>
      </c>
      <c r="J248" s="20">
        <v>18.02844</v>
      </c>
      <c r="K248" s="20">
        <v>18.603480000000001</v>
      </c>
    </row>
    <row r="249" spans="1:11" x14ac:dyDescent="0.25">
      <c r="A249" s="20">
        <v>48.5</v>
      </c>
      <c r="B249" s="20">
        <v>13.536350000000001</v>
      </c>
      <c r="C249" s="20">
        <v>13.71472</v>
      </c>
      <c r="D249" s="20">
        <v>14.00895</v>
      </c>
      <c r="E249" s="20">
        <v>14.56345</v>
      </c>
      <c r="F249" s="20">
        <v>15.298550000000001</v>
      </c>
      <c r="G249" s="20">
        <v>16.209879999999998</v>
      </c>
      <c r="H249" s="20">
        <v>16.80058</v>
      </c>
      <c r="I249" s="20">
        <v>17.254169999999998</v>
      </c>
      <c r="J249" s="20">
        <v>18.028510000000001</v>
      </c>
      <c r="K249" s="20">
        <v>18.614409999999999</v>
      </c>
    </row>
    <row r="250" spans="1:11" x14ac:dyDescent="0.25">
      <c r="A250" s="20">
        <v>49.5</v>
      </c>
      <c r="B250" s="20">
        <v>13.51728</v>
      </c>
      <c r="C250" s="20">
        <v>13.694929999999999</v>
      </c>
      <c r="D250" s="20">
        <v>13.988200000000001</v>
      </c>
      <c r="E250" s="20">
        <v>14.54167</v>
      </c>
      <c r="F250" s="20">
        <v>15.277189999999999</v>
      </c>
      <c r="G250" s="20">
        <v>16.19229</v>
      </c>
      <c r="H250" s="20">
        <v>16.787649999999999</v>
      </c>
      <c r="I250" s="20">
        <v>17.246130000000001</v>
      </c>
      <c r="J250" s="20">
        <v>18.031739999999999</v>
      </c>
      <c r="K250" s="20">
        <v>18.628830000000001</v>
      </c>
    </row>
    <row r="251" spans="1:11" x14ac:dyDescent="0.25">
      <c r="A251" s="20">
        <v>50.5</v>
      </c>
      <c r="B251" s="20">
        <v>13.498699999999999</v>
      </c>
      <c r="C251" s="20">
        <v>13.675789999999999</v>
      </c>
      <c r="D251" s="20">
        <v>13.96833</v>
      </c>
      <c r="E251" s="20">
        <v>14.52117</v>
      </c>
      <c r="F251" s="20">
        <v>15.257569999999999</v>
      </c>
      <c r="G251" s="20">
        <v>16.176929999999999</v>
      </c>
      <c r="H251" s="20">
        <v>16.777229999999999</v>
      </c>
      <c r="I251" s="20">
        <v>17.24081</v>
      </c>
      <c r="J251" s="20">
        <v>18.038049999999998</v>
      </c>
      <c r="K251" s="20">
        <v>18.64667</v>
      </c>
    </row>
    <row r="252" spans="1:11" x14ac:dyDescent="0.25">
      <c r="A252" s="20">
        <v>51.5</v>
      </c>
      <c r="B252" s="20">
        <v>13.480650000000001</v>
      </c>
      <c r="C252" s="20">
        <v>13.657310000000001</v>
      </c>
      <c r="D252" s="20">
        <v>13.94933</v>
      </c>
      <c r="E252" s="20">
        <v>14.501939999999999</v>
      </c>
      <c r="F252" s="20">
        <v>15.23967</v>
      </c>
      <c r="G252" s="20">
        <v>16.163779999999999</v>
      </c>
      <c r="H252" s="20">
        <v>16.769269999999999</v>
      </c>
      <c r="I252" s="20">
        <v>17.238150000000001</v>
      </c>
      <c r="J252" s="20">
        <v>18.04738</v>
      </c>
      <c r="K252" s="20">
        <v>18.667850000000001</v>
      </c>
    </row>
    <row r="253" spans="1:11" x14ac:dyDescent="0.25">
      <c r="A253" s="20">
        <v>52.5</v>
      </c>
      <c r="B253" s="20">
        <v>13.46311</v>
      </c>
      <c r="C253" s="20">
        <v>13.639480000000001</v>
      </c>
      <c r="D253" s="20">
        <v>13.93121</v>
      </c>
      <c r="E253" s="20">
        <v>14.48396</v>
      </c>
      <c r="F253" s="20">
        <v>15.223470000000001</v>
      </c>
      <c r="G253" s="20">
        <v>16.15278</v>
      </c>
      <c r="H253" s="20">
        <v>16.763750000000002</v>
      </c>
      <c r="I253" s="20">
        <v>17.238109999999999</v>
      </c>
      <c r="J253" s="20">
        <v>18.059670000000001</v>
      </c>
      <c r="K253" s="20">
        <v>18.69229</v>
      </c>
    </row>
    <row r="254" spans="1:11" x14ac:dyDescent="0.25">
      <c r="A254" s="20">
        <v>53.5</v>
      </c>
      <c r="B254" s="20">
        <v>13.446099999999999</v>
      </c>
      <c r="C254" s="20">
        <v>13.622310000000001</v>
      </c>
      <c r="D254" s="20">
        <v>13.913959999999999</v>
      </c>
      <c r="E254" s="20">
        <v>14.46721</v>
      </c>
      <c r="F254" s="20">
        <v>15.20894</v>
      </c>
      <c r="G254" s="20">
        <v>16.143910000000002</v>
      </c>
      <c r="H254" s="20">
        <v>16.7606</v>
      </c>
      <c r="I254" s="20">
        <v>17.240649999999999</v>
      </c>
      <c r="J254" s="20">
        <v>18.074860000000001</v>
      </c>
      <c r="K254" s="20">
        <v>18.719919999999998</v>
      </c>
    </row>
    <row r="255" spans="1:11" x14ac:dyDescent="0.25">
      <c r="A255" s="20">
        <v>54.5</v>
      </c>
      <c r="B255" s="20">
        <v>13.42963</v>
      </c>
      <c r="C255" s="20">
        <v>13.6058</v>
      </c>
      <c r="D255" s="20">
        <v>13.89757</v>
      </c>
      <c r="E255" s="20">
        <v>14.451689999999999</v>
      </c>
      <c r="F255" s="20">
        <v>15.196059999999999</v>
      </c>
      <c r="G255" s="20">
        <v>16.137139999999999</v>
      </c>
      <c r="H255" s="20">
        <v>16.759810000000002</v>
      </c>
      <c r="I255" s="20">
        <v>17.245709999999999</v>
      </c>
      <c r="J255" s="20">
        <v>18.092890000000001</v>
      </c>
      <c r="K255" s="20">
        <v>18.75065</v>
      </c>
    </row>
    <row r="256" spans="1:11" x14ac:dyDescent="0.25">
      <c r="A256" s="20">
        <v>55.5</v>
      </c>
      <c r="B256" s="20">
        <v>13.4137</v>
      </c>
      <c r="C256" s="20">
        <v>13.589969999999999</v>
      </c>
      <c r="D256" s="20">
        <v>13.88205</v>
      </c>
      <c r="E256" s="20">
        <v>14.437379999999999</v>
      </c>
      <c r="F256" s="20">
        <v>15.184799999999999</v>
      </c>
      <c r="G256" s="20">
        <v>16.13242</v>
      </c>
      <c r="H256" s="20">
        <v>16.761320000000001</v>
      </c>
      <c r="I256" s="20">
        <v>17.253260000000001</v>
      </c>
      <c r="J256" s="20">
        <v>18.113700000000001</v>
      </c>
      <c r="K256" s="20">
        <v>18.784410000000001</v>
      </c>
    </row>
    <row r="257" spans="1:11" x14ac:dyDescent="0.25">
      <c r="A257" s="20">
        <v>56.5</v>
      </c>
      <c r="B257" s="20">
        <v>13.39833</v>
      </c>
      <c r="C257" s="20">
        <v>13.5748</v>
      </c>
      <c r="D257" s="20">
        <v>13.86739</v>
      </c>
      <c r="E257" s="20">
        <v>14.42427</v>
      </c>
      <c r="F257" s="20">
        <v>15.175129999999999</v>
      </c>
      <c r="G257" s="20">
        <v>16.129719999999999</v>
      </c>
      <c r="H257" s="20">
        <v>16.765090000000001</v>
      </c>
      <c r="I257" s="20">
        <v>17.26324</v>
      </c>
      <c r="J257" s="20">
        <v>18.137219999999999</v>
      </c>
      <c r="K257" s="20">
        <v>18.82113</v>
      </c>
    </row>
    <row r="258" spans="1:11" x14ac:dyDescent="0.25">
      <c r="A258" s="20">
        <v>57.5</v>
      </c>
      <c r="B258" s="20">
        <v>13.383520000000001</v>
      </c>
      <c r="C258" s="20">
        <v>13.560309999999999</v>
      </c>
      <c r="D258" s="20">
        <v>13.853579999999999</v>
      </c>
      <c r="E258" s="20">
        <v>14.412330000000001</v>
      </c>
      <c r="F258" s="20">
        <v>15.16703</v>
      </c>
      <c r="G258" s="20">
        <v>16.129010000000001</v>
      </c>
      <c r="H258" s="20">
        <v>16.771080000000001</v>
      </c>
      <c r="I258" s="20">
        <v>17.275600000000001</v>
      </c>
      <c r="J258" s="20">
        <v>18.163409999999999</v>
      </c>
      <c r="K258" s="20">
        <v>18.86074</v>
      </c>
    </row>
    <row r="259" spans="1:11" x14ac:dyDescent="0.25">
      <c r="A259" s="20">
        <v>58.5</v>
      </c>
      <c r="B259" s="20">
        <v>13.36927</v>
      </c>
      <c r="C259" s="20">
        <v>13.54649</v>
      </c>
      <c r="D259" s="20">
        <v>13.840619999999999</v>
      </c>
      <c r="E259" s="20">
        <v>14.40156</v>
      </c>
      <c r="F259" s="20">
        <v>15.16047</v>
      </c>
      <c r="G259" s="20">
        <v>16.13025</v>
      </c>
      <c r="H259" s="20">
        <v>16.779250000000001</v>
      </c>
      <c r="I259" s="20">
        <v>17.290310000000002</v>
      </c>
      <c r="J259" s="20">
        <v>18.192209999999999</v>
      </c>
      <c r="K259" s="20">
        <v>18.90315</v>
      </c>
    </row>
    <row r="260" spans="1:11" x14ac:dyDescent="0.25">
      <c r="A260" s="20">
        <v>59.5</v>
      </c>
      <c r="B260" s="20">
        <v>13.35561</v>
      </c>
      <c r="C260" s="20">
        <v>13.53336</v>
      </c>
      <c r="D260" s="20">
        <v>13.828519999999999</v>
      </c>
      <c r="E260" s="20">
        <v>14.39194</v>
      </c>
      <c r="F260" s="20">
        <v>15.155430000000001</v>
      </c>
      <c r="G260" s="20">
        <v>16.133400000000002</v>
      </c>
      <c r="H260" s="20">
        <v>16.789560000000002</v>
      </c>
      <c r="I260" s="20">
        <v>17.307320000000001</v>
      </c>
      <c r="J260" s="20">
        <v>18.223549999999999</v>
      </c>
      <c r="K260" s="20">
        <v>18.948319999999999</v>
      </c>
    </row>
    <row r="261" spans="1:11" x14ac:dyDescent="0.25">
      <c r="A261" s="20">
        <v>60.5</v>
      </c>
      <c r="B261" s="20">
        <v>13.34252</v>
      </c>
      <c r="C261" s="20">
        <v>13.520910000000001</v>
      </c>
      <c r="D261" s="20">
        <v>13.817259999999999</v>
      </c>
      <c r="E261" s="20">
        <v>14.38345</v>
      </c>
      <c r="F261" s="20">
        <v>15.15188</v>
      </c>
      <c r="G261" s="20">
        <v>16.13843</v>
      </c>
      <c r="H261" s="20">
        <v>16.801970000000001</v>
      </c>
      <c r="I261" s="20">
        <v>17.32657</v>
      </c>
      <c r="J261" s="20">
        <v>18.257380000000001</v>
      </c>
      <c r="K261" s="20">
        <v>18.99615</v>
      </c>
    </row>
    <row r="262" spans="1:11" x14ac:dyDescent="0.25">
      <c r="A262" s="20">
        <v>61.5</v>
      </c>
      <c r="B262" s="20">
        <v>13.330030000000001</v>
      </c>
      <c r="C262" s="20">
        <v>13.50915</v>
      </c>
      <c r="D262" s="20">
        <v>13.806839999999999</v>
      </c>
      <c r="E262" s="20">
        <v>14.37609</v>
      </c>
      <c r="F262" s="20">
        <v>15.149800000000001</v>
      </c>
      <c r="G262" s="20">
        <v>16.145309999999998</v>
      </c>
      <c r="H262" s="20">
        <v>16.81644</v>
      </c>
      <c r="I262" s="20">
        <v>17.348030000000001</v>
      </c>
      <c r="J262" s="20">
        <v>18.29365</v>
      </c>
      <c r="K262" s="20">
        <v>19.046589999999998</v>
      </c>
    </row>
    <row r="263" spans="1:11" x14ac:dyDescent="0.25">
      <c r="A263" s="20">
        <v>62.5</v>
      </c>
      <c r="B263" s="20">
        <v>13.31814</v>
      </c>
      <c r="C263" s="20">
        <v>13.49808</v>
      </c>
      <c r="D263" s="20">
        <v>13.79726</v>
      </c>
      <c r="E263" s="20">
        <v>14.36984</v>
      </c>
      <c r="F263" s="20">
        <v>15.14917</v>
      </c>
      <c r="G263" s="20">
        <v>16.154</v>
      </c>
      <c r="H263" s="20">
        <v>16.832920000000001</v>
      </c>
      <c r="I263" s="20">
        <v>17.371649999999999</v>
      </c>
      <c r="J263" s="20">
        <v>18.3323</v>
      </c>
      <c r="K263" s="20">
        <v>19.09957</v>
      </c>
    </row>
    <row r="264" spans="1:11" x14ac:dyDescent="0.25">
      <c r="A264" s="20">
        <v>63.5</v>
      </c>
      <c r="B264" s="20">
        <v>13.306850000000001</v>
      </c>
      <c r="C264" s="20">
        <v>13.4877</v>
      </c>
      <c r="D264" s="20">
        <v>13.78852</v>
      </c>
      <c r="E264" s="20">
        <v>14.36469</v>
      </c>
      <c r="F264" s="20">
        <v>15.14995</v>
      </c>
      <c r="G264" s="20">
        <v>16.164459999999998</v>
      </c>
      <c r="H264" s="20">
        <v>16.851379999999999</v>
      </c>
      <c r="I264" s="20">
        <v>17.397390000000001</v>
      </c>
      <c r="J264" s="20">
        <v>18.373270000000002</v>
      </c>
      <c r="K264" s="20">
        <v>19.155010000000001</v>
      </c>
    </row>
    <row r="265" spans="1:11" x14ac:dyDescent="0.25">
      <c r="A265" s="20">
        <v>64.5</v>
      </c>
      <c r="B265" s="20">
        <v>13.29618</v>
      </c>
      <c r="C265" s="20">
        <v>13.478020000000001</v>
      </c>
      <c r="D265" s="20">
        <v>13.780609999999999</v>
      </c>
      <c r="E265" s="20">
        <v>14.360620000000001</v>
      </c>
      <c r="F265" s="20">
        <v>15.15213</v>
      </c>
      <c r="G265" s="20">
        <v>16.176649999999999</v>
      </c>
      <c r="H265" s="20">
        <v>16.871770000000001</v>
      </c>
      <c r="I265" s="20">
        <v>17.425190000000001</v>
      </c>
      <c r="J265" s="20">
        <v>18.416509999999999</v>
      </c>
      <c r="K265" s="20">
        <v>19.212859999999999</v>
      </c>
    </row>
    <row r="266" spans="1:11" x14ac:dyDescent="0.25">
      <c r="A266" s="20">
        <v>65.5</v>
      </c>
      <c r="B266" s="20">
        <v>13.28612</v>
      </c>
      <c r="C266" s="20">
        <v>13.46903</v>
      </c>
      <c r="D266" s="20">
        <v>13.773529999999999</v>
      </c>
      <c r="E266" s="20">
        <v>14.357620000000001</v>
      </c>
      <c r="F266" s="20">
        <v>15.155670000000001</v>
      </c>
      <c r="G266" s="20">
        <v>16.190560000000001</v>
      </c>
      <c r="H266" s="20">
        <v>16.89405</v>
      </c>
      <c r="I266" s="20">
        <v>17.455020000000001</v>
      </c>
      <c r="J266" s="20">
        <v>18.461970000000001</v>
      </c>
      <c r="K266" s="20">
        <v>19.273050000000001</v>
      </c>
    </row>
    <row r="267" spans="1:11" x14ac:dyDescent="0.25">
      <c r="A267" s="20">
        <v>66.5</v>
      </c>
      <c r="B267" s="20">
        <v>13.276680000000001</v>
      </c>
      <c r="C267" s="20">
        <v>13.460750000000001</v>
      </c>
      <c r="D267" s="20">
        <v>13.76728</v>
      </c>
      <c r="E267" s="20">
        <v>14.35567</v>
      </c>
      <c r="F267" s="20">
        <v>15.16056</v>
      </c>
      <c r="G267" s="20">
        <v>16.206130000000002</v>
      </c>
      <c r="H267" s="20">
        <v>16.918189999999999</v>
      </c>
      <c r="I267" s="20">
        <v>17.486830000000001</v>
      </c>
      <c r="J267" s="20">
        <v>18.509589999999999</v>
      </c>
      <c r="K267" s="20">
        <v>19.335519999999999</v>
      </c>
    </row>
    <row r="268" spans="1:11" x14ac:dyDescent="0.25">
      <c r="A268" s="20">
        <v>67.5</v>
      </c>
      <c r="B268" s="20">
        <v>13.26788</v>
      </c>
      <c r="C268" s="20">
        <v>13.45317</v>
      </c>
      <c r="D268" s="20">
        <v>13.761850000000001</v>
      </c>
      <c r="E268" s="20">
        <v>14.35478</v>
      </c>
      <c r="F268" s="20">
        <v>15.166779999999999</v>
      </c>
      <c r="G268" s="20">
        <v>16.22334</v>
      </c>
      <c r="H268" s="20">
        <v>16.94415</v>
      </c>
      <c r="I268" s="20">
        <v>17.520569999999999</v>
      </c>
      <c r="J268" s="20">
        <v>18.55932</v>
      </c>
      <c r="K268" s="20">
        <v>19.400200000000002</v>
      </c>
    </row>
    <row r="269" spans="1:11" x14ac:dyDescent="0.25">
      <c r="A269" s="20">
        <v>68.5</v>
      </c>
      <c r="B269" s="20">
        <v>13.2597</v>
      </c>
      <c r="C269" s="20">
        <v>13.446300000000001</v>
      </c>
      <c r="D269" s="20">
        <v>13.757239999999999</v>
      </c>
      <c r="E269" s="20">
        <v>14.35491</v>
      </c>
      <c r="F269" s="20">
        <v>15.174289999999999</v>
      </c>
      <c r="G269" s="20">
        <v>16.242139999999999</v>
      </c>
      <c r="H269" s="20">
        <v>16.971869999999999</v>
      </c>
      <c r="I269" s="20">
        <v>17.5562</v>
      </c>
      <c r="J269" s="20">
        <v>18.61111</v>
      </c>
      <c r="K269" s="20">
        <v>19.467030000000001</v>
      </c>
    </row>
    <row r="270" spans="1:11" x14ac:dyDescent="0.25">
      <c r="A270" s="20">
        <v>69.5</v>
      </c>
      <c r="B270" s="20">
        <v>13.25217</v>
      </c>
      <c r="C270" s="20">
        <v>13.44013</v>
      </c>
      <c r="D270" s="20">
        <v>13.753450000000001</v>
      </c>
      <c r="E270" s="20">
        <v>14.356059999999999</v>
      </c>
      <c r="F270" s="20">
        <v>15.18309</v>
      </c>
      <c r="G270" s="20">
        <v>16.262519999999999</v>
      </c>
      <c r="H270" s="20">
        <v>17.001339999999999</v>
      </c>
      <c r="I270" s="20">
        <v>17.593689999999999</v>
      </c>
      <c r="J270" s="20">
        <v>18.664899999999999</v>
      </c>
      <c r="K270" s="20">
        <v>19.53594</v>
      </c>
    </row>
    <row r="271" spans="1:11" x14ac:dyDescent="0.25">
      <c r="A271" s="20">
        <v>70.5</v>
      </c>
      <c r="B271" s="20">
        <v>13.245279999999999</v>
      </c>
      <c r="C271" s="20">
        <v>13.434670000000001</v>
      </c>
      <c r="D271" s="20">
        <v>13.75047</v>
      </c>
      <c r="E271" s="20">
        <v>14.358230000000001</v>
      </c>
      <c r="F271" s="20">
        <v>15.19313</v>
      </c>
      <c r="G271" s="20">
        <v>16.28443</v>
      </c>
      <c r="H271" s="20">
        <v>17.032489999999999</v>
      </c>
      <c r="I271" s="20">
        <v>17.63297</v>
      </c>
      <c r="J271" s="20">
        <v>18.72064</v>
      </c>
      <c r="K271" s="20">
        <v>19.60689</v>
      </c>
    </row>
    <row r="272" spans="1:11" x14ac:dyDescent="0.25">
      <c r="A272" s="20">
        <v>71.5</v>
      </c>
      <c r="B272" s="20">
        <v>13.239039999999999</v>
      </c>
      <c r="C272" s="20">
        <v>13.42991</v>
      </c>
      <c r="D272" s="20">
        <v>13.7483</v>
      </c>
      <c r="E272" s="20">
        <v>14.36138</v>
      </c>
      <c r="F272" s="20">
        <v>15.204409999999999</v>
      </c>
      <c r="G272" s="20">
        <v>16.307849999999998</v>
      </c>
      <c r="H272" s="20">
        <v>17.06531</v>
      </c>
      <c r="I272" s="20">
        <v>17.674019999999999</v>
      </c>
      <c r="J272" s="20">
        <v>18.778289999999998</v>
      </c>
      <c r="K272" s="20">
        <v>19.6798</v>
      </c>
    </row>
    <row r="273" spans="1:11" x14ac:dyDescent="0.25">
      <c r="A273" s="20">
        <v>72.5</v>
      </c>
      <c r="B273" s="20">
        <v>13.233449999999999</v>
      </c>
      <c r="C273" s="20">
        <v>13.42587</v>
      </c>
      <c r="D273" s="20">
        <v>13.74694</v>
      </c>
      <c r="E273" s="20">
        <v>14.36552</v>
      </c>
      <c r="F273" s="20">
        <v>15.216900000000001</v>
      </c>
      <c r="G273" s="20">
        <v>16.332730000000002</v>
      </c>
      <c r="H273" s="20">
        <v>17.099740000000001</v>
      </c>
      <c r="I273" s="20">
        <v>17.71678</v>
      </c>
      <c r="J273" s="20">
        <v>18.837779999999999</v>
      </c>
      <c r="K273" s="20">
        <v>19.754619999999999</v>
      </c>
    </row>
    <row r="274" spans="1:11" x14ac:dyDescent="0.25">
      <c r="A274" s="20">
        <v>73.5</v>
      </c>
      <c r="B274" s="20">
        <v>13.22851</v>
      </c>
      <c r="C274" s="20">
        <v>13.42254</v>
      </c>
      <c r="D274" s="20">
        <v>13.746370000000001</v>
      </c>
      <c r="E274" s="20">
        <v>14.37063</v>
      </c>
      <c r="F274" s="20">
        <v>15.23058</v>
      </c>
      <c r="G274" s="20">
        <v>16.359059999999999</v>
      </c>
      <c r="H274" s="20">
        <v>17.135750000000002</v>
      </c>
      <c r="I274" s="20">
        <v>17.761220000000002</v>
      </c>
      <c r="J274" s="20">
        <v>18.899069999999998</v>
      </c>
      <c r="K274" s="20">
        <v>19.831289999999999</v>
      </c>
    </row>
    <row r="275" spans="1:11" x14ac:dyDescent="0.25">
      <c r="A275" s="20">
        <v>74.5</v>
      </c>
      <c r="B275" s="20">
        <v>13.22423</v>
      </c>
      <c r="C275" s="20">
        <v>13.419919999999999</v>
      </c>
      <c r="D275" s="20">
        <v>13.74661</v>
      </c>
      <c r="E275" s="20">
        <v>14.3767</v>
      </c>
      <c r="F275" s="20">
        <v>15.245430000000001</v>
      </c>
      <c r="G275" s="20">
        <v>16.386790000000001</v>
      </c>
      <c r="H275" s="20">
        <v>17.173310000000001</v>
      </c>
      <c r="I275" s="20">
        <v>17.807300000000001</v>
      </c>
      <c r="J275" s="20">
        <v>18.962109999999999</v>
      </c>
      <c r="K275" s="20">
        <v>19.909759999999999</v>
      </c>
    </row>
    <row r="276" spans="1:11" x14ac:dyDescent="0.25">
      <c r="A276" s="20">
        <v>75.5</v>
      </c>
      <c r="B276" s="20">
        <v>13.22062</v>
      </c>
      <c r="C276" s="20">
        <v>13.418010000000001</v>
      </c>
      <c r="D276" s="20">
        <v>13.747640000000001</v>
      </c>
      <c r="E276" s="20">
        <v>14.38372</v>
      </c>
      <c r="F276" s="20">
        <v>15.261419999999999</v>
      </c>
      <c r="G276" s="20">
        <v>16.415890000000001</v>
      </c>
      <c r="H276" s="20">
        <v>17.21237</v>
      </c>
      <c r="I276" s="20">
        <v>17.854959999999998</v>
      </c>
      <c r="J276" s="20">
        <v>19.02685</v>
      </c>
      <c r="K276" s="20">
        <v>19.98995</v>
      </c>
    </row>
    <row r="277" spans="1:11" x14ac:dyDescent="0.25">
      <c r="A277" s="20">
        <v>76.5</v>
      </c>
      <c r="B277" s="20">
        <v>13.21766</v>
      </c>
      <c r="C277" s="20">
        <v>13.41681</v>
      </c>
      <c r="D277" s="20">
        <v>13.749459999999999</v>
      </c>
      <c r="E277" s="20">
        <v>14.391679999999999</v>
      </c>
      <c r="F277" s="20">
        <v>15.27854</v>
      </c>
      <c r="G277" s="20">
        <v>16.44633</v>
      </c>
      <c r="H277" s="20">
        <v>17.2529</v>
      </c>
      <c r="I277" s="20">
        <v>17.904170000000001</v>
      </c>
      <c r="J277" s="20">
        <v>19.093240000000002</v>
      </c>
      <c r="K277" s="20">
        <v>20.071829999999999</v>
      </c>
    </row>
    <row r="278" spans="1:11" x14ac:dyDescent="0.25">
      <c r="A278" s="20">
        <v>77.5</v>
      </c>
      <c r="B278" s="20">
        <v>13.21538</v>
      </c>
      <c r="C278" s="20">
        <v>13.416320000000001</v>
      </c>
      <c r="D278" s="20">
        <v>13.75206</v>
      </c>
      <c r="E278" s="20">
        <v>14.40056</v>
      </c>
      <c r="F278" s="20">
        <v>15.296760000000001</v>
      </c>
      <c r="G278" s="20">
        <v>16.478090000000002</v>
      </c>
      <c r="H278" s="20">
        <v>17.29485</v>
      </c>
      <c r="I278" s="20">
        <v>17.954889999999999</v>
      </c>
      <c r="J278" s="20">
        <v>19.16123</v>
      </c>
      <c r="K278" s="20">
        <v>20.155329999999999</v>
      </c>
    </row>
    <row r="279" spans="1:11" x14ac:dyDescent="0.25">
      <c r="A279" s="20">
        <v>78.5</v>
      </c>
      <c r="B279" s="20">
        <v>13.213760000000001</v>
      </c>
      <c r="C279" s="20">
        <v>13.416539999999999</v>
      </c>
      <c r="D279" s="20">
        <v>13.75544</v>
      </c>
      <c r="E279" s="20">
        <v>14.410349999999999</v>
      </c>
      <c r="F279" s="20">
        <v>15.31607</v>
      </c>
      <c r="G279" s="20">
        <v>16.511130000000001</v>
      </c>
      <c r="H279" s="20">
        <v>17.338200000000001</v>
      </c>
      <c r="I279" s="20">
        <v>18.007079999999998</v>
      </c>
      <c r="J279" s="20">
        <v>19.23077</v>
      </c>
      <c r="K279" s="20">
        <v>20.240400000000001</v>
      </c>
    </row>
    <row r="280" spans="1:11" x14ac:dyDescent="0.25">
      <c r="A280" s="20">
        <v>79.5</v>
      </c>
      <c r="B280" s="20">
        <v>13.212809999999999</v>
      </c>
      <c r="C280" s="20">
        <v>13.417479999999999</v>
      </c>
      <c r="D280" s="20">
        <v>13.75961</v>
      </c>
      <c r="E280" s="20">
        <v>14.42104</v>
      </c>
      <c r="F280" s="20">
        <v>15.33644</v>
      </c>
      <c r="G280" s="20">
        <v>16.54542</v>
      </c>
      <c r="H280" s="20">
        <v>17.382909999999999</v>
      </c>
      <c r="I280" s="20">
        <v>18.060690000000001</v>
      </c>
      <c r="J280" s="20">
        <v>19.301819999999999</v>
      </c>
      <c r="K280" s="20">
        <v>20.326979999999999</v>
      </c>
    </row>
    <row r="281" spans="1:11" x14ac:dyDescent="0.25">
      <c r="A281" s="20">
        <v>80.5</v>
      </c>
      <c r="B281" s="20">
        <v>13.212529999999999</v>
      </c>
      <c r="C281" s="20">
        <v>13.419119999999999</v>
      </c>
      <c r="D281" s="20">
        <v>13.76454</v>
      </c>
      <c r="E281" s="20">
        <v>14.43263</v>
      </c>
      <c r="F281" s="20">
        <v>15.357849999999999</v>
      </c>
      <c r="G281" s="20">
        <v>16.580939999999998</v>
      </c>
      <c r="H281" s="20">
        <v>17.428940000000001</v>
      </c>
      <c r="I281" s="20">
        <v>18.115690000000001</v>
      </c>
      <c r="J281" s="20">
        <v>19.374320000000001</v>
      </c>
      <c r="K281" s="20">
        <v>20.415019999999998</v>
      </c>
    </row>
    <row r="282" spans="1:11" x14ac:dyDescent="0.25">
      <c r="A282" s="20">
        <v>81.5</v>
      </c>
      <c r="B282" s="20">
        <v>13.21293</v>
      </c>
      <c r="C282" s="20">
        <v>13.421469999999999</v>
      </c>
      <c r="D282" s="20">
        <v>13.770239999999999</v>
      </c>
      <c r="E282" s="20">
        <v>14.44509</v>
      </c>
      <c r="F282" s="20">
        <v>15.38029</v>
      </c>
      <c r="G282" s="20">
        <v>16.617640000000002</v>
      </c>
      <c r="H282" s="20">
        <v>17.47626</v>
      </c>
      <c r="I282" s="20">
        <v>18.172029999999999</v>
      </c>
      <c r="J282" s="20">
        <v>19.448219999999999</v>
      </c>
      <c r="K282" s="20">
        <v>20.504470000000001</v>
      </c>
    </row>
    <row r="283" spans="1:11" x14ac:dyDescent="0.25">
      <c r="A283" s="20">
        <v>82.5</v>
      </c>
      <c r="B283" s="20">
        <v>13.214</v>
      </c>
      <c r="C283" s="20">
        <v>13.424530000000001</v>
      </c>
      <c r="D283" s="20">
        <v>13.7767</v>
      </c>
      <c r="E283" s="20">
        <v>14.45842</v>
      </c>
      <c r="F283" s="20">
        <v>15.403740000000001</v>
      </c>
      <c r="G283" s="20">
        <v>16.65551</v>
      </c>
      <c r="H283" s="20">
        <v>17.524819999999998</v>
      </c>
      <c r="I283" s="20">
        <v>18.229679999999998</v>
      </c>
      <c r="J283" s="20">
        <v>19.523489999999999</v>
      </c>
      <c r="K283" s="20">
        <v>20.595279999999999</v>
      </c>
    </row>
    <row r="284" spans="1:11" x14ac:dyDescent="0.25">
      <c r="A284" s="20">
        <v>83.5</v>
      </c>
      <c r="B284" s="20">
        <v>13.21574</v>
      </c>
      <c r="C284" s="20">
        <v>13.428290000000001</v>
      </c>
      <c r="D284" s="20">
        <v>13.78393</v>
      </c>
      <c r="E284" s="20">
        <v>14.47261</v>
      </c>
      <c r="F284" s="20">
        <v>15.42817</v>
      </c>
      <c r="G284" s="20">
        <v>16.694510000000001</v>
      </c>
      <c r="H284" s="20">
        <v>17.5746</v>
      </c>
      <c r="I284" s="20">
        <v>18.288589999999999</v>
      </c>
      <c r="J284" s="20">
        <v>19.600079999999998</v>
      </c>
      <c r="K284" s="20">
        <v>20.687390000000001</v>
      </c>
    </row>
    <row r="285" spans="1:11" x14ac:dyDescent="0.25">
      <c r="A285" s="20">
        <v>84.5</v>
      </c>
      <c r="B285" s="20">
        <v>13.218159999999999</v>
      </c>
      <c r="C285" s="20">
        <v>13.43276</v>
      </c>
      <c r="D285" s="20">
        <v>13.7919</v>
      </c>
      <c r="E285" s="20">
        <v>14.48765</v>
      </c>
      <c r="F285" s="20">
        <v>15.453569999999999</v>
      </c>
      <c r="G285" s="20">
        <v>16.73462</v>
      </c>
      <c r="H285" s="20">
        <v>17.62557</v>
      </c>
      <c r="I285" s="20">
        <v>18.34873</v>
      </c>
      <c r="J285" s="20">
        <v>19.67794</v>
      </c>
      <c r="K285" s="20">
        <v>20.780750000000001</v>
      </c>
    </row>
    <row r="286" spans="1:11" x14ac:dyDescent="0.25">
      <c r="A286" s="20">
        <v>85.5</v>
      </c>
      <c r="B286" s="20">
        <v>13.22125</v>
      </c>
      <c r="C286" s="20">
        <v>13.43793</v>
      </c>
      <c r="D286" s="20">
        <v>13.80063</v>
      </c>
      <c r="E286" s="20">
        <v>14.50352</v>
      </c>
      <c r="F286" s="20">
        <v>15.47991</v>
      </c>
      <c r="G286" s="20">
        <v>16.7758</v>
      </c>
      <c r="H286" s="20">
        <v>17.677679999999999</v>
      </c>
      <c r="I286" s="20">
        <v>18.410070000000001</v>
      </c>
      <c r="J286" s="20">
        <v>19.757020000000001</v>
      </c>
      <c r="K286" s="20">
        <v>20.875309999999999</v>
      </c>
    </row>
    <row r="287" spans="1:11" x14ac:dyDescent="0.25">
      <c r="A287" s="20">
        <v>86.5</v>
      </c>
      <c r="B287" s="20">
        <v>13.225020000000001</v>
      </c>
      <c r="C287" s="20">
        <v>13.4438</v>
      </c>
      <c r="D287" s="20">
        <v>13.8101</v>
      </c>
      <c r="E287" s="20">
        <v>14.520210000000001</v>
      </c>
      <c r="F287" s="20">
        <v>15.50718</v>
      </c>
      <c r="G287" s="20">
        <v>16.81803</v>
      </c>
      <c r="H287" s="20">
        <v>17.730899999999998</v>
      </c>
      <c r="I287" s="20">
        <v>18.472549999999998</v>
      </c>
      <c r="J287" s="20">
        <v>19.83728</v>
      </c>
      <c r="K287" s="20">
        <v>20.971029999999999</v>
      </c>
    </row>
    <row r="288" spans="1:11" x14ac:dyDescent="0.25">
      <c r="A288" s="20">
        <v>87.5</v>
      </c>
      <c r="B288" s="20">
        <v>13.22946</v>
      </c>
      <c r="C288" s="20">
        <v>13.450369999999999</v>
      </c>
      <c r="D288" s="20">
        <v>13.8203</v>
      </c>
      <c r="E288" s="20">
        <v>14.53772</v>
      </c>
      <c r="F288" s="20">
        <v>15.53537</v>
      </c>
      <c r="G288" s="20">
        <v>16.86129</v>
      </c>
      <c r="H288" s="20">
        <v>17.7852</v>
      </c>
      <c r="I288" s="20">
        <v>18.536149999999999</v>
      </c>
      <c r="J288" s="20">
        <v>19.918669999999999</v>
      </c>
      <c r="K288" s="20">
        <v>21.06786</v>
      </c>
    </row>
    <row r="289" spans="1:11" x14ac:dyDescent="0.25">
      <c r="A289" s="20">
        <v>88.5</v>
      </c>
      <c r="B289" s="20">
        <v>13.234579999999999</v>
      </c>
      <c r="C289" s="20">
        <v>13.45764</v>
      </c>
      <c r="D289" s="20">
        <v>13.831239999999999</v>
      </c>
      <c r="E289" s="20">
        <v>14.55603</v>
      </c>
      <c r="F289" s="20">
        <v>15.564439999999999</v>
      </c>
      <c r="G289" s="20">
        <v>16.905529999999999</v>
      </c>
      <c r="H289" s="20">
        <v>17.84055</v>
      </c>
      <c r="I289" s="20">
        <v>18.600819999999999</v>
      </c>
      <c r="J289" s="20">
        <v>20.001159999999999</v>
      </c>
      <c r="K289" s="20">
        <v>21.16573</v>
      </c>
    </row>
    <row r="290" spans="1:11" x14ac:dyDescent="0.25">
      <c r="A290" s="20">
        <v>89.5</v>
      </c>
      <c r="B290" s="20">
        <v>13.24037</v>
      </c>
      <c r="C290" s="20">
        <v>13.4656</v>
      </c>
      <c r="D290" s="20">
        <v>13.8429</v>
      </c>
      <c r="E290" s="20">
        <v>14.57513</v>
      </c>
      <c r="F290" s="20">
        <v>15.594390000000001</v>
      </c>
      <c r="G290" s="20">
        <v>16.950749999999999</v>
      </c>
      <c r="H290" s="20">
        <v>17.896920000000001</v>
      </c>
      <c r="I290" s="20">
        <v>18.666530000000002</v>
      </c>
      <c r="J290" s="20">
        <v>20.084689999999998</v>
      </c>
      <c r="K290" s="20">
        <v>21.264620000000001</v>
      </c>
    </row>
    <row r="291" spans="1:11" x14ac:dyDescent="0.25">
      <c r="A291" s="20">
        <v>90.5</v>
      </c>
      <c r="B291" s="20">
        <v>13.246829999999999</v>
      </c>
      <c r="C291" s="20">
        <v>13.47425</v>
      </c>
      <c r="D291" s="20">
        <v>13.85529</v>
      </c>
      <c r="E291" s="20">
        <v>14.59501</v>
      </c>
      <c r="F291" s="20">
        <v>15.6252</v>
      </c>
      <c r="G291" s="20">
        <v>16.9969</v>
      </c>
      <c r="H291" s="20">
        <v>17.954260000000001</v>
      </c>
      <c r="I291" s="20">
        <v>18.733250000000002</v>
      </c>
      <c r="J291" s="20">
        <v>20.169229999999999</v>
      </c>
      <c r="K291" s="20">
        <v>21.364470000000001</v>
      </c>
    </row>
    <row r="292" spans="1:11" x14ac:dyDescent="0.25">
      <c r="A292" s="20">
        <v>91.5</v>
      </c>
      <c r="B292" s="20">
        <v>13.253970000000001</v>
      </c>
      <c r="C292" s="20">
        <v>13.48359</v>
      </c>
      <c r="D292" s="20">
        <v>13.86839</v>
      </c>
      <c r="E292" s="20">
        <v>14.61566</v>
      </c>
      <c r="F292" s="20">
        <v>15.656840000000001</v>
      </c>
      <c r="G292" s="20">
        <v>17.043959999999998</v>
      </c>
      <c r="H292" s="20">
        <v>18.012560000000001</v>
      </c>
      <c r="I292" s="20">
        <v>18.800930000000001</v>
      </c>
      <c r="J292" s="20">
        <v>20.254729999999999</v>
      </c>
      <c r="K292" s="20">
        <v>21.465240000000001</v>
      </c>
    </row>
    <row r="293" spans="1:11" x14ac:dyDescent="0.25">
      <c r="A293" s="20">
        <v>92.5</v>
      </c>
      <c r="B293" s="20">
        <v>13.26177</v>
      </c>
      <c r="C293" s="20">
        <v>13.49362</v>
      </c>
      <c r="D293" s="20">
        <v>13.882210000000001</v>
      </c>
      <c r="E293" s="20">
        <v>14.63706</v>
      </c>
      <c r="F293" s="20">
        <v>15.689299999999999</v>
      </c>
      <c r="G293" s="20">
        <v>17.091909999999999</v>
      </c>
      <c r="H293" s="20">
        <v>18.071770000000001</v>
      </c>
      <c r="I293" s="20">
        <v>18.86955</v>
      </c>
      <c r="J293" s="20">
        <v>20.341159999999999</v>
      </c>
      <c r="K293" s="20">
        <v>21.566880000000001</v>
      </c>
    </row>
    <row r="294" spans="1:11" x14ac:dyDescent="0.25">
      <c r="A294" s="20">
        <v>93.5</v>
      </c>
      <c r="B294" s="20">
        <v>13.270250000000001</v>
      </c>
      <c r="C294" s="20">
        <v>13.50432</v>
      </c>
      <c r="D294" s="20">
        <v>13.89673</v>
      </c>
      <c r="E294" s="20">
        <v>14.659219999999999</v>
      </c>
      <c r="F294" s="20">
        <v>15.722569999999999</v>
      </c>
      <c r="G294" s="20">
        <v>17.140720000000002</v>
      </c>
      <c r="H294" s="20">
        <v>18.131869999999999</v>
      </c>
      <c r="I294" s="20">
        <v>18.939060000000001</v>
      </c>
      <c r="J294" s="20">
        <v>20.428460000000001</v>
      </c>
      <c r="K294" s="20">
        <v>21.669350000000001</v>
      </c>
    </row>
    <row r="295" spans="1:11" x14ac:dyDescent="0.25">
      <c r="A295" s="20">
        <v>94.5</v>
      </c>
      <c r="B295" s="20">
        <v>13.279389999999999</v>
      </c>
      <c r="C295" s="20">
        <v>13.51571</v>
      </c>
      <c r="D295" s="20">
        <v>13.91194</v>
      </c>
      <c r="E295" s="20">
        <v>14.68211</v>
      </c>
      <c r="F295" s="20">
        <v>15.75662</v>
      </c>
      <c r="G295" s="20">
        <v>17.190370000000001</v>
      </c>
      <c r="H295" s="20">
        <v>18.192830000000001</v>
      </c>
      <c r="I295" s="20">
        <v>19.009429999999998</v>
      </c>
      <c r="J295" s="20">
        <v>20.51661</v>
      </c>
      <c r="K295" s="20">
        <v>21.772590000000001</v>
      </c>
    </row>
    <row r="296" spans="1:11" x14ac:dyDescent="0.25">
      <c r="A296" s="20">
        <v>95.5</v>
      </c>
      <c r="B296" s="20">
        <v>13.28919</v>
      </c>
      <c r="C296" s="20">
        <v>13.52777</v>
      </c>
      <c r="D296" s="20">
        <v>13.927849999999999</v>
      </c>
      <c r="E296" s="20">
        <v>14.705719999999999</v>
      </c>
      <c r="F296" s="20">
        <v>15.79143</v>
      </c>
      <c r="G296" s="20">
        <v>17.240819999999999</v>
      </c>
      <c r="H296" s="20">
        <v>18.2546</v>
      </c>
      <c r="I296" s="20">
        <v>19.080629999999999</v>
      </c>
      <c r="J296" s="20">
        <v>20.605550000000001</v>
      </c>
      <c r="K296" s="20">
        <v>21.876580000000001</v>
      </c>
    </row>
    <row r="297" spans="1:11" x14ac:dyDescent="0.25">
      <c r="A297" s="20">
        <v>96.5</v>
      </c>
      <c r="B297" s="20">
        <v>13.299659999999999</v>
      </c>
      <c r="C297" s="20">
        <v>13.5405</v>
      </c>
      <c r="D297" s="20">
        <v>13.94445</v>
      </c>
      <c r="E297" s="20">
        <v>14.73005</v>
      </c>
      <c r="F297" s="20">
        <v>15.827</v>
      </c>
      <c r="G297" s="20">
        <v>17.292059999999999</v>
      </c>
      <c r="H297" s="20">
        <v>18.31718</v>
      </c>
      <c r="I297" s="20">
        <v>19.152619999999999</v>
      </c>
      <c r="J297" s="20">
        <v>20.695250000000001</v>
      </c>
      <c r="K297" s="20">
        <v>21.981259999999999</v>
      </c>
    </row>
    <row r="298" spans="1:11" x14ac:dyDescent="0.25">
      <c r="A298" s="20">
        <v>97.5</v>
      </c>
      <c r="B298" s="20">
        <v>13.310790000000001</v>
      </c>
      <c r="C298" s="20">
        <v>13.553900000000001</v>
      </c>
      <c r="D298" s="20">
        <v>13.961729999999999</v>
      </c>
      <c r="E298" s="20">
        <v>14.75508</v>
      </c>
      <c r="F298" s="20">
        <v>15.863289999999999</v>
      </c>
      <c r="G298" s="20">
        <v>17.344049999999999</v>
      </c>
      <c r="H298" s="20">
        <v>18.380510000000001</v>
      </c>
      <c r="I298" s="20">
        <v>19.225370000000002</v>
      </c>
      <c r="J298" s="20">
        <v>20.785679999999999</v>
      </c>
      <c r="K298" s="20">
        <v>22.086600000000001</v>
      </c>
    </row>
    <row r="299" spans="1:11" x14ac:dyDescent="0.25">
      <c r="A299" s="20">
        <v>98.5</v>
      </c>
      <c r="B299" s="20">
        <v>13.322570000000001</v>
      </c>
      <c r="C299" s="20">
        <v>13.567970000000001</v>
      </c>
      <c r="D299" s="20">
        <v>13.97968</v>
      </c>
      <c r="E299" s="20">
        <v>14.780810000000001</v>
      </c>
      <c r="F299" s="20">
        <v>15.9003</v>
      </c>
      <c r="G299" s="20">
        <v>17.39678</v>
      </c>
      <c r="H299" s="20">
        <v>18.444579999999998</v>
      </c>
      <c r="I299" s="20">
        <v>19.298839999999998</v>
      </c>
      <c r="J299" s="20">
        <v>20.87678</v>
      </c>
      <c r="K299" s="20">
        <v>22.192550000000001</v>
      </c>
    </row>
    <row r="300" spans="1:11" x14ac:dyDescent="0.25">
      <c r="A300" s="20">
        <v>99.5</v>
      </c>
      <c r="B300" s="20">
        <v>13.33502</v>
      </c>
      <c r="C300" s="20">
        <v>13.582689999999999</v>
      </c>
      <c r="D300" s="20">
        <v>13.998290000000001</v>
      </c>
      <c r="E300" s="20">
        <v>14.807219999999999</v>
      </c>
      <c r="F300" s="20">
        <v>15.93802</v>
      </c>
      <c r="G300" s="20">
        <v>17.450220000000002</v>
      </c>
      <c r="H300" s="20">
        <v>18.509360000000001</v>
      </c>
      <c r="I300" s="20">
        <v>19.373010000000001</v>
      </c>
      <c r="J300" s="20">
        <v>20.968530000000001</v>
      </c>
      <c r="K300" s="20">
        <v>22.29907</v>
      </c>
    </row>
    <row r="301" spans="1:11" x14ac:dyDescent="0.25">
      <c r="A301" s="20">
        <v>100.5</v>
      </c>
      <c r="B301" s="20">
        <v>13.34811</v>
      </c>
      <c r="C301" s="20">
        <v>13.59807</v>
      </c>
      <c r="D301" s="20">
        <v>14.017569999999999</v>
      </c>
      <c r="E301" s="20">
        <v>14.834300000000001</v>
      </c>
      <c r="F301" s="20">
        <v>15.97641</v>
      </c>
      <c r="G301" s="20">
        <v>17.504339999999999</v>
      </c>
      <c r="H301" s="20">
        <v>18.574809999999999</v>
      </c>
      <c r="I301" s="20">
        <v>19.447839999999999</v>
      </c>
      <c r="J301" s="20">
        <v>21.060890000000001</v>
      </c>
      <c r="K301" s="20">
        <v>22.406130000000001</v>
      </c>
    </row>
    <row r="302" spans="1:11" x14ac:dyDescent="0.25">
      <c r="A302" s="20">
        <v>101.5</v>
      </c>
      <c r="B302" s="20">
        <v>13.36185</v>
      </c>
      <c r="C302" s="20">
        <v>13.614100000000001</v>
      </c>
      <c r="D302" s="20">
        <v>14.037509999999999</v>
      </c>
      <c r="E302" s="20">
        <v>14.86204</v>
      </c>
      <c r="F302" s="20">
        <v>16.015460000000001</v>
      </c>
      <c r="G302" s="20">
        <v>17.55912</v>
      </c>
      <c r="H302" s="20">
        <v>18.640910000000002</v>
      </c>
      <c r="I302" s="20">
        <v>19.523289999999999</v>
      </c>
      <c r="J302" s="20">
        <v>21.15381</v>
      </c>
      <c r="K302" s="20">
        <v>22.513670000000001</v>
      </c>
    </row>
    <row r="303" spans="1:11" x14ac:dyDescent="0.25">
      <c r="A303" s="20">
        <v>102.5</v>
      </c>
      <c r="B303" s="20">
        <v>13.376239999999999</v>
      </c>
      <c r="C303" s="20">
        <v>13.63077</v>
      </c>
      <c r="D303" s="20">
        <v>14.05809</v>
      </c>
      <c r="E303" s="20">
        <v>14.89043</v>
      </c>
      <c r="F303" s="20">
        <v>16.05517</v>
      </c>
      <c r="G303" s="20">
        <v>17.614540000000002</v>
      </c>
      <c r="H303" s="20">
        <v>18.707619999999999</v>
      </c>
      <c r="I303" s="20">
        <v>19.599350000000001</v>
      </c>
      <c r="J303" s="20">
        <v>21.24727</v>
      </c>
      <c r="K303" s="20">
        <v>22.621680000000001</v>
      </c>
    </row>
    <row r="304" spans="1:11" x14ac:dyDescent="0.25">
      <c r="A304" s="20">
        <v>103.5</v>
      </c>
      <c r="B304" s="20">
        <v>13.391260000000001</v>
      </c>
      <c r="C304" s="20">
        <v>13.64809</v>
      </c>
      <c r="D304" s="20">
        <v>14.07931</v>
      </c>
      <c r="E304" s="20">
        <v>14.919460000000001</v>
      </c>
      <c r="F304" s="20">
        <v>16.095510000000001</v>
      </c>
      <c r="G304" s="20">
        <v>17.670570000000001</v>
      </c>
      <c r="H304" s="20">
        <v>18.774930000000001</v>
      </c>
      <c r="I304" s="20">
        <v>19.67596</v>
      </c>
      <c r="J304" s="20">
        <v>21.341229999999999</v>
      </c>
      <c r="K304" s="20">
        <v>22.730090000000001</v>
      </c>
    </row>
    <row r="305" spans="1:11" x14ac:dyDescent="0.25">
      <c r="A305" s="20">
        <v>104.5</v>
      </c>
      <c r="B305" s="20">
        <v>13.406929999999999</v>
      </c>
      <c r="C305" s="20">
        <v>13.66605</v>
      </c>
      <c r="D305" s="20">
        <v>14.10116</v>
      </c>
      <c r="E305" s="20">
        <v>14.949109999999999</v>
      </c>
      <c r="F305" s="20">
        <v>16.13646</v>
      </c>
      <c r="G305" s="20">
        <v>17.7272</v>
      </c>
      <c r="H305" s="20">
        <v>18.8428</v>
      </c>
      <c r="I305" s="20">
        <v>19.753119999999999</v>
      </c>
      <c r="J305" s="20">
        <v>21.435649999999999</v>
      </c>
      <c r="K305" s="20">
        <v>22.838889999999999</v>
      </c>
    </row>
    <row r="306" spans="1:11" x14ac:dyDescent="0.25">
      <c r="A306" s="20">
        <v>105.5</v>
      </c>
      <c r="B306" s="20">
        <v>13.42323</v>
      </c>
      <c r="C306" s="20">
        <v>13.68463</v>
      </c>
      <c r="D306" s="20">
        <v>14.12364</v>
      </c>
      <c r="E306" s="20">
        <v>14.979380000000001</v>
      </c>
      <c r="F306" s="20">
        <v>16.17801</v>
      </c>
      <c r="G306" s="20">
        <v>17.784379999999999</v>
      </c>
      <c r="H306" s="20">
        <v>18.911210000000001</v>
      </c>
      <c r="I306" s="20">
        <v>19.830770000000001</v>
      </c>
      <c r="J306" s="20">
        <v>21.53049</v>
      </c>
      <c r="K306" s="20">
        <v>22.948029999999999</v>
      </c>
    </row>
    <row r="307" spans="1:11" x14ac:dyDescent="0.25">
      <c r="A307" s="20">
        <v>106.5</v>
      </c>
      <c r="B307" s="20">
        <v>13.440160000000001</v>
      </c>
      <c r="C307" s="20">
        <v>13.70384</v>
      </c>
      <c r="D307" s="20">
        <v>14.146750000000001</v>
      </c>
      <c r="E307" s="20">
        <v>15.010260000000001</v>
      </c>
      <c r="F307" s="20">
        <v>16.220140000000001</v>
      </c>
      <c r="G307" s="20">
        <v>17.842120000000001</v>
      </c>
      <c r="H307" s="20">
        <v>18.980119999999999</v>
      </c>
      <c r="I307" s="20">
        <v>19.908899999999999</v>
      </c>
      <c r="J307" s="20">
        <v>21.625730000000001</v>
      </c>
      <c r="K307" s="20">
        <v>23.057469999999999</v>
      </c>
    </row>
    <row r="308" spans="1:11" x14ac:dyDescent="0.25">
      <c r="A308" s="20">
        <v>107.5</v>
      </c>
      <c r="B308" s="20">
        <v>13.45772</v>
      </c>
      <c r="C308" s="20">
        <v>13.72368</v>
      </c>
      <c r="D308" s="20">
        <v>14.17046</v>
      </c>
      <c r="E308" s="20">
        <v>15.041729999999999</v>
      </c>
      <c r="F308" s="20">
        <v>16.262840000000001</v>
      </c>
      <c r="G308" s="20">
        <v>17.900369999999999</v>
      </c>
      <c r="H308" s="20">
        <v>19.049520000000001</v>
      </c>
      <c r="I308" s="20">
        <v>19.987480000000001</v>
      </c>
      <c r="J308" s="20">
        <v>21.721329999999998</v>
      </c>
      <c r="K308" s="20">
        <v>23.167190000000002</v>
      </c>
    </row>
    <row r="309" spans="1:11" x14ac:dyDescent="0.25">
      <c r="A309" s="20">
        <v>108.5</v>
      </c>
      <c r="B309" s="20">
        <v>13.475899999999999</v>
      </c>
      <c r="C309" s="20">
        <v>13.74413</v>
      </c>
      <c r="D309" s="20">
        <v>14.19478</v>
      </c>
      <c r="E309" s="20">
        <v>15.073779999999999</v>
      </c>
      <c r="F309" s="20">
        <v>16.306090000000001</v>
      </c>
      <c r="G309" s="20">
        <v>17.959119999999999</v>
      </c>
      <c r="H309" s="20">
        <v>19.11937</v>
      </c>
      <c r="I309" s="20">
        <v>20.066469999999999</v>
      </c>
      <c r="J309" s="20">
        <v>21.817250000000001</v>
      </c>
      <c r="K309" s="20">
        <v>23.277139999999999</v>
      </c>
    </row>
    <row r="310" spans="1:11" x14ac:dyDescent="0.25">
      <c r="A310" s="20">
        <v>109.5</v>
      </c>
      <c r="B310" s="20">
        <v>13.4947</v>
      </c>
      <c r="C310" s="20">
        <v>13.76519</v>
      </c>
      <c r="D310" s="20">
        <v>14.2197</v>
      </c>
      <c r="E310" s="20">
        <v>15.10641</v>
      </c>
      <c r="F310" s="20">
        <v>16.349879999999999</v>
      </c>
      <c r="G310" s="20">
        <v>18.018350000000002</v>
      </c>
      <c r="H310" s="20">
        <v>19.18965</v>
      </c>
      <c r="I310" s="20">
        <v>20.14584</v>
      </c>
      <c r="J310" s="20">
        <v>21.91347</v>
      </c>
      <c r="K310" s="20">
        <v>23.3873</v>
      </c>
    </row>
    <row r="311" spans="1:11" x14ac:dyDescent="0.25">
      <c r="A311" s="20">
        <v>110.5</v>
      </c>
      <c r="B311" s="20">
        <v>13.514110000000001</v>
      </c>
      <c r="C311" s="20">
        <v>13.786849999999999</v>
      </c>
      <c r="D311" s="20">
        <v>14.245200000000001</v>
      </c>
      <c r="E311" s="20">
        <v>15.1396</v>
      </c>
      <c r="F311" s="20">
        <v>16.394179999999999</v>
      </c>
      <c r="G311" s="20">
        <v>18.078029999999998</v>
      </c>
      <c r="H311" s="20">
        <v>19.260339999999999</v>
      </c>
      <c r="I311" s="20">
        <v>20.225580000000001</v>
      </c>
      <c r="J311" s="20">
        <v>22.00996</v>
      </c>
      <c r="K311" s="20">
        <v>23.497620000000001</v>
      </c>
    </row>
    <row r="312" spans="1:11" x14ac:dyDescent="0.25">
      <c r="A312" s="20">
        <v>111.5</v>
      </c>
      <c r="B312" s="20">
        <v>13.53412</v>
      </c>
      <c r="C312" s="20">
        <v>13.80911</v>
      </c>
      <c r="D312" s="20">
        <v>14.27129</v>
      </c>
      <c r="E312" s="20">
        <v>15.17334</v>
      </c>
      <c r="F312" s="20">
        <v>16.43899</v>
      </c>
      <c r="G312" s="20">
        <v>18.13815</v>
      </c>
      <c r="H312" s="20">
        <v>19.331399999999999</v>
      </c>
      <c r="I312" s="20">
        <v>20.30564</v>
      </c>
      <c r="J312" s="20">
        <v>22.106670000000001</v>
      </c>
      <c r="K312" s="20">
        <v>23.608080000000001</v>
      </c>
    </row>
    <row r="313" spans="1:11" x14ac:dyDescent="0.25">
      <c r="A313" s="20">
        <v>112.5</v>
      </c>
      <c r="B313" s="20">
        <v>13.554740000000001</v>
      </c>
      <c r="C313" s="20">
        <v>13.83197</v>
      </c>
      <c r="D313" s="20">
        <v>14.29796</v>
      </c>
      <c r="E313" s="20">
        <v>15.20762</v>
      </c>
      <c r="F313" s="20">
        <v>16.484279999999998</v>
      </c>
      <c r="G313" s="20">
        <v>18.19867</v>
      </c>
      <c r="H313" s="20">
        <v>19.402819999999998</v>
      </c>
      <c r="I313" s="20">
        <v>20.386009999999999</v>
      </c>
      <c r="J313" s="20">
        <v>22.203579999999999</v>
      </c>
      <c r="K313" s="20">
        <v>23.71865</v>
      </c>
    </row>
    <row r="314" spans="1:11" x14ac:dyDescent="0.25">
      <c r="A314" s="20">
        <v>113.5</v>
      </c>
      <c r="B314" s="20">
        <v>13.57596</v>
      </c>
      <c r="C314" s="20">
        <v>13.855409999999999</v>
      </c>
      <c r="D314" s="20">
        <v>14.325189999999999</v>
      </c>
      <c r="E314" s="20">
        <v>15.242419999999999</v>
      </c>
      <c r="F314" s="20">
        <v>16.530049999999999</v>
      </c>
      <c r="G314" s="20">
        <v>18.259589999999999</v>
      </c>
      <c r="H314" s="20">
        <v>19.47457</v>
      </c>
      <c r="I314" s="20">
        <v>20.466650000000001</v>
      </c>
      <c r="J314" s="20">
        <v>22.300660000000001</v>
      </c>
      <c r="K314" s="20">
        <v>23.82929</v>
      </c>
    </row>
    <row r="315" spans="1:11" x14ac:dyDescent="0.25">
      <c r="A315" s="20">
        <v>114.5</v>
      </c>
      <c r="B315" s="20">
        <v>13.597770000000001</v>
      </c>
      <c r="C315" s="20">
        <v>13.879429999999999</v>
      </c>
      <c r="D315" s="20">
        <v>14.352980000000001</v>
      </c>
      <c r="E315" s="20">
        <v>15.277749999999999</v>
      </c>
      <c r="F315" s="20">
        <v>16.576270000000001</v>
      </c>
      <c r="G315" s="20">
        <v>18.320879999999999</v>
      </c>
      <c r="H315" s="20">
        <v>19.546620000000001</v>
      </c>
      <c r="I315" s="20">
        <v>20.547540000000001</v>
      </c>
      <c r="J315" s="20">
        <v>22.39789</v>
      </c>
      <c r="K315" s="20">
        <v>23.939969999999999</v>
      </c>
    </row>
    <row r="316" spans="1:11" x14ac:dyDescent="0.25">
      <c r="A316" s="20">
        <v>115.5</v>
      </c>
      <c r="B316" s="20">
        <v>13.62017</v>
      </c>
      <c r="C316" s="20">
        <v>13.904019999999999</v>
      </c>
      <c r="D316" s="20">
        <v>14.381320000000001</v>
      </c>
      <c r="E316" s="20">
        <v>15.31358</v>
      </c>
      <c r="F316" s="20">
        <v>16.62293</v>
      </c>
      <c r="G316" s="20">
        <v>18.38251</v>
      </c>
      <c r="H316" s="20">
        <v>19.618950000000002</v>
      </c>
      <c r="I316" s="20">
        <v>20.62866</v>
      </c>
      <c r="J316" s="20">
        <v>22.49522</v>
      </c>
      <c r="K316" s="20">
        <v>24.050660000000001</v>
      </c>
    </row>
    <row r="317" spans="1:11" x14ac:dyDescent="0.25">
      <c r="A317" s="20">
        <v>116.5</v>
      </c>
      <c r="B317" s="20">
        <v>13.64315</v>
      </c>
      <c r="C317" s="20">
        <v>13.929180000000001</v>
      </c>
      <c r="D317" s="20">
        <v>14.4102</v>
      </c>
      <c r="E317" s="20">
        <v>15.3499</v>
      </c>
      <c r="F317" s="20">
        <v>16.670020000000001</v>
      </c>
      <c r="G317" s="20">
        <v>18.444469999999999</v>
      </c>
      <c r="H317" s="20">
        <v>19.69154</v>
      </c>
      <c r="I317" s="20">
        <v>20.709969999999998</v>
      </c>
      <c r="J317" s="20">
        <v>22.592639999999999</v>
      </c>
      <c r="K317" s="20">
        <v>24.161339999999999</v>
      </c>
    </row>
    <row r="318" spans="1:11" x14ac:dyDescent="0.25">
      <c r="A318" s="20">
        <v>117.5</v>
      </c>
      <c r="B318" s="20">
        <v>13.666700000000001</v>
      </c>
      <c r="C318" s="20">
        <v>13.9549</v>
      </c>
      <c r="D318" s="20">
        <v>14.43962</v>
      </c>
      <c r="E318" s="20">
        <v>15.386710000000001</v>
      </c>
      <c r="F318" s="20">
        <v>16.717510000000001</v>
      </c>
      <c r="G318" s="20">
        <v>18.50675</v>
      </c>
      <c r="H318" s="20">
        <v>19.76436</v>
      </c>
      <c r="I318" s="20">
        <v>20.791450000000001</v>
      </c>
      <c r="J318" s="20">
        <v>22.690110000000001</v>
      </c>
      <c r="K318" s="20">
        <v>24.271979999999999</v>
      </c>
    </row>
    <row r="319" spans="1:11" x14ac:dyDescent="0.25">
      <c r="A319" s="20">
        <v>118.5</v>
      </c>
      <c r="B319" s="20">
        <v>13.69082</v>
      </c>
      <c r="C319" s="20">
        <v>13.98118</v>
      </c>
      <c r="D319" s="20">
        <v>14.469569999999999</v>
      </c>
      <c r="E319" s="20">
        <v>15.42399</v>
      </c>
      <c r="F319" s="20">
        <v>16.7654</v>
      </c>
      <c r="G319" s="20">
        <v>18.569299999999998</v>
      </c>
      <c r="H319" s="20">
        <v>19.837389999999999</v>
      </c>
      <c r="I319" s="20">
        <v>20.873080000000002</v>
      </c>
      <c r="J319" s="20">
        <v>22.787610000000001</v>
      </c>
      <c r="K319" s="20">
        <v>24.382539999999999</v>
      </c>
    </row>
    <row r="320" spans="1:11" x14ac:dyDescent="0.25">
      <c r="A320" s="20">
        <v>119.5</v>
      </c>
      <c r="B320" s="20">
        <v>13.7155</v>
      </c>
      <c r="C320" s="20">
        <v>14.007999999999999</v>
      </c>
      <c r="D320" s="20">
        <v>14.500030000000001</v>
      </c>
      <c r="E320" s="20">
        <v>15.461729999999999</v>
      </c>
      <c r="F320" s="20">
        <v>16.813680000000002</v>
      </c>
      <c r="G320" s="20">
        <v>18.63213</v>
      </c>
      <c r="H320" s="20">
        <v>19.910609999999998</v>
      </c>
      <c r="I320" s="20">
        <v>20.954840000000001</v>
      </c>
      <c r="J320" s="20">
        <v>22.885110000000001</v>
      </c>
      <c r="K320" s="20">
        <v>24.492989999999999</v>
      </c>
    </row>
    <row r="321" spans="1:11" x14ac:dyDescent="0.25">
      <c r="A321" s="20">
        <v>120.5</v>
      </c>
      <c r="B321" s="20">
        <v>13.740740000000001</v>
      </c>
      <c r="C321" s="20">
        <v>14.035349999999999</v>
      </c>
      <c r="D321" s="20">
        <v>14.531000000000001</v>
      </c>
      <c r="E321" s="20">
        <v>15.499919999999999</v>
      </c>
      <c r="F321" s="20">
        <v>16.862310000000001</v>
      </c>
      <c r="G321" s="20">
        <v>18.6952</v>
      </c>
      <c r="H321" s="20">
        <v>19.984000000000002</v>
      </c>
      <c r="I321" s="20">
        <v>21.03669</v>
      </c>
      <c r="J321" s="20">
        <v>22.982579999999999</v>
      </c>
      <c r="K321" s="20">
        <v>24.60333</v>
      </c>
    </row>
    <row r="322" spans="1:11" x14ac:dyDescent="0.25">
      <c r="A322" s="20">
        <v>121.5</v>
      </c>
      <c r="B322" s="20">
        <v>13.766529999999999</v>
      </c>
      <c r="C322" s="20">
        <v>14.06324</v>
      </c>
      <c r="D322" s="20">
        <v>14.562469999999999</v>
      </c>
      <c r="E322" s="20">
        <v>15.538550000000001</v>
      </c>
      <c r="F322" s="20">
        <v>16.911300000000001</v>
      </c>
      <c r="G322" s="20">
        <v>18.758500000000002</v>
      </c>
      <c r="H322" s="20">
        <v>20.05753</v>
      </c>
      <c r="I322" s="20">
        <v>21.11861</v>
      </c>
      <c r="J322" s="20">
        <v>23.08</v>
      </c>
      <c r="K322" s="20">
        <v>24.713509999999999</v>
      </c>
    </row>
    <row r="323" spans="1:11" x14ac:dyDescent="0.25">
      <c r="A323" s="20">
        <v>122.5</v>
      </c>
      <c r="B323" s="20">
        <v>13.792870000000001</v>
      </c>
      <c r="C323" s="20">
        <v>14.091659999999999</v>
      </c>
      <c r="D323" s="20">
        <v>14.594440000000001</v>
      </c>
      <c r="E323" s="20">
        <v>15.57761</v>
      </c>
      <c r="F323" s="20">
        <v>16.960619999999999</v>
      </c>
      <c r="G323" s="20">
        <v>18.822019999999998</v>
      </c>
      <c r="H323" s="20">
        <v>20.131180000000001</v>
      </c>
      <c r="I323" s="20">
        <v>21.200589999999998</v>
      </c>
      <c r="J323" s="20">
        <v>23.177340000000001</v>
      </c>
      <c r="K323" s="20">
        <v>24.823509999999999</v>
      </c>
    </row>
    <row r="324" spans="1:11" x14ac:dyDescent="0.25">
      <c r="A324" s="20">
        <v>123.5</v>
      </c>
      <c r="B324" s="20">
        <v>13.819739999999999</v>
      </c>
      <c r="C324" s="20">
        <v>14.12059</v>
      </c>
      <c r="D324" s="20">
        <v>14.62688</v>
      </c>
      <c r="E324" s="20">
        <v>15.617089999999999</v>
      </c>
      <c r="F324" s="20">
        <v>17.010259999999999</v>
      </c>
      <c r="G324" s="20">
        <v>18.885719999999999</v>
      </c>
      <c r="H324" s="20">
        <v>20.204930000000001</v>
      </c>
      <c r="I324" s="20">
        <v>21.282589999999999</v>
      </c>
      <c r="J324" s="20">
        <v>23.27458</v>
      </c>
      <c r="K324" s="20">
        <v>24.933309999999999</v>
      </c>
    </row>
    <row r="325" spans="1:11" x14ac:dyDescent="0.25">
      <c r="A325" s="20">
        <v>124.5</v>
      </c>
      <c r="B325" s="20">
        <v>13.84714</v>
      </c>
      <c r="C325" s="20">
        <v>14.150029999999999</v>
      </c>
      <c r="D325" s="20">
        <v>14.659800000000001</v>
      </c>
      <c r="E325" s="20">
        <v>15.65696</v>
      </c>
      <c r="F325" s="20">
        <v>17.060210000000001</v>
      </c>
      <c r="G325" s="20">
        <v>18.949590000000001</v>
      </c>
      <c r="H325" s="20">
        <v>20.278759999999998</v>
      </c>
      <c r="I325" s="20">
        <v>21.364599999999999</v>
      </c>
      <c r="J325" s="20">
        <v>23.371700000000001</v>
      </c>
      <c r="K325" s="20">
        <v>25.04288</v>
      </c>
    </row>
    <row r="326" spans="1:11" x14ac:dyDescent="0.25">
      <c r="A326" s="20">
        <v>125.5</v>
      </c>
      <c r="B326" s="20">
        <v>13.87506</v>
      </c>
      <c r="C326" s="20">
        <v>14.179970000000001</v>
      </c>
      <c r="D326" s="20">
        <v>14.69319</v>
      </c>
      <c r="E326" s="20">
        <v>15.697240000000001</v>
      </c>
      <c r="F326" s="20">
        <v>17.11045</v>
      </c>
      <c r="G326" s="20">
        <v>19.01362</v>
      </c>
      <c r="H326" s="20">
        <v>20.352640000000001</v>
      </c>
      <c r="I326" s="20">
        <v>21.44659</v>
      </c>
      <c r="J326" s="20">
        <v>23.468669999999999</v>
      </c>
      <c r="K326" s="20">
        <v>25.15221</v>
      </c>
    </row>
    <row r="327" spans="1:11" x14ac:dyDescent="0.25">
      <c r="A327" s="20">
        <v>126.5</v>
      </c>
      <c r="B327" s="20">
        <v>13.903499999999999</v>
      </c>
      <c r="C327" s="20">
        <v>14.21041</v>
      </c>
      <c r="D327" s="20">
        <v>14.727029999999999</v>
      </c>
      <c r="E327" s="20">
        <v>15.73789</v>
      </c>
      <c r="F327" s="20">
        <v>17.160969999999999</v>
      </c>
      <c r="G327" s="20">
        <v>19.07779</v>
      </c>
      <c r="H327" s="20">
        <v>20.426570000000002</v>
      </c>
      <c r="I327" s="20">
        <v>21.52854</v>
      </c>
      <c r="J327" s="20">
        <v>23.565460000000002</v>
      </c>
      <c r="K327" s="20">
        <v>25.26126</v>
      </c>
    </row>
    <row r="328" spans="1:11" x14ac:dyDescent="0.25">
      <c r="A328" s="20">
        <v>127.5</v>
      </c>
      <c r="B328" s="20">
        <v>13.93244</v>
      </c>
      <c r="C328" s="20">
        <v>14.24133</v>
      </c>
      <c r="D328" s="20">
        <v>14.76132</v>
      </c>
      <c r="E328" s="20">
        <v>15.77891</v>
      </c>
      <c r="F328" s="20">
        <v>17.211739999999999</v>
      </c>
      <c r="G328" s="20">
        <v>19.14207</v>
      </c>
      <c r="H328" s="20">
        <v>20.500520000000002</v>
      </c>
      <c r="I328" s="20">
        <v>21.610430000000001</v>
      </c>
      <c r="J328" s="20">
        <v>23.66206</v>
      </c>
      <c r="K328" s="20">
        <v>25.37002</v>
      </c>
    </row>
    <row r="329" spans="1:11" x14ac:dyDescent="0.25">
      <c r="A329" s="20">
        <v>128.5</v>
      </c>
      <c r="B329" s="20">
        <v>13.961880000000001</v>
      </c>
      <c r="C329" s="20">
        <v>14.27272</v>
      </c>
      <c r="D329" s="20">
        <v>14.796049999999999</v>
      </c>
      <c r="E329" s="20">
        <v>15.8203</v>
      </c>
      <c r="F329" s="20">
        <v>17.26277</v>
      </c>
      <c r="G329" s="20">
        <v>19.20645</v>
      </c>
      <c r="H329" s="20">
        <v>20.574459999999998</v>
      </c>
      <c r="I329" s="20">
        <v>21.692240000000002</v>
      </c>
      <c r="J329" s="20">
        <v>23.75845</v>
      </c>
      <c r="K329" s="20">
        <v>25.478459999999998</v>
      </c>
    </row>
    <row r="330" spans="1:11" x14ac:dyDescent="0.25">
      <c r="A330" s="20">
        <v>129.5</v>
      </c>
      <c r="B330" s="20">
        <v>13.991820000000001</v>
      </c>
      <c r="C330" s="20">
        <v>14.304589999999999</v>
      </c>
      <c r="D330" s="20">
        <v>14.831200000000001</v>
      </c>
      <c r="E330" s="20">
        <v>15.862030000000001</v>
      </c>
      <c r="F330" s="20">
        <v>17.314029999999999</v>
      </c>
      <c r="G330" s="20">
        <v>19.270910000000001</v>
      </c>
      <c r="H330" s="20">
        <v>20.64838</v>
      </c>
      <c r="I330" s="20">
        <v>21.773959999999999</v>
      </c>
      <c r="J330" s="20">
        <v>23.854600000000001</v>
      </c>
      <c r="K330" s="20">
        <v>25.586569999999998</v>
      </c>
    </row>
    <row r="331" spans="1:11" x14ac:dyDescent="0.25">
      <c r="A331" s="20">
        <v>130.5</v>
      </c>
      <c r="B331" s="20">
        <v>14.02224</v>
      </c>
      <c r="C331" s="20">
        <v>14.33691</v>
      </c>
      <c r="D331" s="20">
        <v>14.866770000000001</v>
      </c>
      <c r="E331" s="20">
        <v>15.9041</v>
      </c>
      <c r="F331" s="20">
        <v>17.36551</v>
      </c>
      <c r="G331" s="20">
        <v>19.335439999999998</v>
      </c>
      <c r="H331" s="20">
        <v>20.722270000000002</v>
      </c>
      <c r="I331" s="20">
        <v>21.855550000000001</v>
      </c>
      <c r="J331" s="20">
        <v>23.950489999999999</v>
      </c>
      <c r="K331" s="20">
        <v>25.694320000000001</v>
      </c>
    </row>
    <row r="332" spans="1:11" x14ac:dyDescent="0.25">
      <c r="A332" s="20">
        <v>131.5</v>
      </c>
      <c r="B332" s="20">
        <v>14.053140000000001</v>
      </c>
      <c r="C332" s="20">
        <v>14.36969</v>
      </c>
      <c r="D332" s="20">
        <v>14.902749999999999</v>
      </c>
      <c r="E332" s="20">
        <v>15.946490000000001</v>
      </c>
      <c r="F332" s="20">
        <v>17.417190000000002</v>
      </c>
      <c r="G332" s="20">
        <v>19.400010000000002</v>
      </c>
      <c r="H332" s="20">
        <v>20.79609</v>
      </c>
      <c r="I332" s="20">
        <v>21.937000000000001</v>
      </c>
      <c r="J332" s="20">
        <v>24.046099999999999</v>
      </c>
      <c r="K332" s="20">
        <v>25.801690000000001</v>
      </c>
    </row>
    <row r="333" spans="1:11" x14ac:dyDescent="0.25">
      <c r="A333" s="20">
        <v>132.5</v>
      </c>
      <c r="B333" s="20">
        <v>14.0845</v>
      </c>
      <c r="C333" s="20">
        <v>14.402900000000001</v>
      </c>
      <c r="D333" s="20">
        <v>14.93913</v>
      </c>
      <c r="E333" s="20">
        <v>15.989190000000001</v>
      </c>
      <c r="F333" s="20">
        <v>17.469069999999999</v>
      </c>
      <c r="G333" s="20">
        <v>19.46462</v>
      </c>
      <c r="H333" s="20">
        <v>20.86984</v>
      </c>
      <c r="I333" s="20">
        <v>22.01829</v>
      </c>
      <c r="J333" s="20">
        <v>24.14141</v>
      </c>
      <c r="K333" s="20">
        <v>25.90868</v>
      </c>
    </row>
    <row r="334" spans="1:11" x14ac:dyDescent="0.25">
      <c r="A334" s="20">
        <v>133.5</v>
      </c>
      <c r="B334" s="20">
        <v>14.11633</v>
      </c>
      <c r="C334" s="20">
        <v>14.43656</v>
      </c>
      <c r="D334" s="20">
        <v>14.975899999999999</v>
      </c>
      <c r="E334" s="20">
        <v>16.0322</v>
      </c>
      <c r="F334" s="20">
        <v>17.52112</v>
      </c>
      <c r="G334" s="20">
        <v>19.529240000000001</v>
      </c>
      <c r="H334" s="20">
        <v>20.943490000000001</v>
      </c>
      <c r="I334" s="20">
        <v>22.099399999999999</v>
      </c>
      <c r="J334" s="20">
        <v>24.236409999999999</v>
      </c>
      <c r="K334" s="20">
        <v>26.015250000000002</v>
      </c>
    </row>
    <row r="335" spans="1:11" x14ac:dyDescent="0.25">
      <c r="A335" s="20">
        <v>134.5</v>
      </c>
      <c r="B335" s="20">
        <v>14.1486</v>
      </c>
      <c r="C335" s="20">
        <v>14.47063</v>
      </c>
      <c r="D335" s="20">
        <v>15.01305</v>
      </c>
      <c r="E335" s="20">
        <v>16.075489999999999</v>
      </c>
      <c r="F335" s="20">
        <v>17.573329999999999</v>
      </c>
      <c r="G335" s="20">
        <v>19.593859999999999</v>
      </c>
      <c r="H335" s="20">
        <v>21.017029999999998</v>
      </c>
      <c r="I335" s="20">
        <v>22.180309999999999</v>
      </c>
      <c r="J335" s="20">
        <v>24.33108</v>
      </c>
      <c r="K335" s="20">
        <v>26.121390000000002</v>
      </c>
    </row>
    <row r="336" spans="1:11" x14ac:dyDescent="0.25">
      <c r="A336" s="20">
        <v>135.5</v>
      </c>
      <c r="B336" s="20">
        <v>14.181319999999999</v>
      </c>
      <c r="C336" s="20">
        <v>14.50512</v>
      </c>
      <c r="D336" s="20">
        <v>15.050560000000001</v>
      </c>
      <c r="E336" s="20">
        <v>16.119070000000001</v>
      </c>
      <c r="F336" s="20">
        <v>17.625699999999998</v>
      </c>
      <c r="G336" s="20">
        <v>19.658460000000002</v>
      </c>
      <c r="H336" s="20">
        <v>21.090450000000001</v>
      </c>
      <c r="I336" s="20">
        <v>22.261009999999999</v>
      </c>
      <c r="J336" s="20">
        <v>24.42539</v>
      </c>
      <c r="K336" s="20">
        <v>26.22709</v>
      </c>
    </row>
    <row r="337" spans="1:11" x14ac:dyDescent="0.25">
      <c r="A337" s="20">
        <v>136.5</v>
      </c>
      <c r="B337" s="20">
        <v>14.21447</v>
      </c>
      <c r="C337" s="20">
        <v>14.54002</v>
      </c>
      <c r="D337" s="20">
        <v>15.08844</v>
      </c>
      <c r="E337" s="20">
        <v>16.1629</v>
      </c>
      <c r="F337" s="20">
        <v>17.6782</v>
      </c>
      <c r="G337" s="20">
        <v>19.723020000000002</v>
      </c>
      <c r="H337" s="20">
        <v>21.163709999999998</v>
      </c>
      <c r="I337" s="20">
        <v>22.341480000000001</v>
      </c>
      <c r="J337" s="20">
        <v>24.51933</v>
      </c>
      <c r="K337" s="20">
        <v>26.332329999999999</v>
      </c>
    </row>
    <row r="338" spans="1:11" x14ac:dyDescent="0.25">
      <c r="A338" s="20">
        <v>137.5</v>
      </c>
      <c r="B338" s="20">
        <v>14.248049999999999</v>
      </c>
      <c r="C338" s="20">
        <v>14.57531</v>
      </c>
      <c r="D338" s="20">
        <v>15.126659999999999</v>
      </c>
      <c r="E338" s="20">
        <v>16.207000000000001</v>
      </c>
      <c r="F338" s="20">
        <v>17.730820000000001</v>
      </c>
      <c r="G338" s="20">
        <v>19.78754</v>
      </c>
      <c r="H338" s="20">
        <v>21.236809999999998</v>
      </c>
      <c r="I338" s="20">
        <v>22.421700000000001</v>
      </c>
      <c r="J338" s="20">
        <v>24.612880000000001</v>
      </c>
      <c r="K338" s="20">
        <v>26.437090000000001</v>
      </c>
    </row>
    <row r="339" spans="1:11" x14ac:dyDescent="0.25">
      <c r="A339" s="20">
        <v>138.5</v>
      </c>
      <c r="B339" s="20">
        <v>14.28204</v>
      </c>
      <c r="C339" s="20">
        <v>14.610989999999999</v>
      </c>
      <c r="D339" s="20">
        <v>15.16522</v>
      </c>
      <c r="E339" s="20">
        <v>16.251339999999999</v>
      </c>
      <c r="F339" s="20">
        <v>17.783560000000001</v>
      </c>
      <c r="G339" s="20">
        <v>19.851990000000001</v>
      </c>
      <c r="H339" s="20">
        <v>21.309740000000001</v>
      </c>
      <c r="I339" s="20">
        <v>22.501660000000001</v>
      </c>
      <c r="J339" s="20">
        <v>24.706029999999998</v>
      </c>
      <c r="K339" s="20">
        <v>26.541360000000001</v>
      </c>
    </row>
    <row r="340" spans="1:11" x14ac:dyDescent="0.25">
      <c r="A340" s="20">
        <v>139.5</v>
      </c>
      <c r="B340" s="20">
        <v>14.31643</v>
      </c>
      <c r="C340" s="20">
        <v>14.64705</v>
      </c>
      <c r="D340" s="20">
        <v>15.20411</v>
      </c>
      <c r="E340" s="20">
        <v>16.2959</v>
      </c>
      <c r="F340" s="20">
        <v>17.836379999999998</v>
      </c>
      <c r="G340" s="20">
        <v>19.916360000000001</v>
      </c>
      <c r="H340" s="20">
        <v>21.382459999999998</v>
      </c>
      <c r="I340" s="20">
        <v>22.581330000000001</v>
      </c>
      <c r="J340" s="20">
        <v>24.798760000000001</v>
      </c>
      <c r="K340" s="20">
        <v>26.645130000000002</v>
      </c>
    </row>
    <row r="341" spans="1:11" x14ac:dyDescent="0.25">
      <c r="A341" s="20">
        <v>140.5</v>
      </c>
      <c r="B341" s="20">
        <v>14.35122</v>
      </c>
      <c r="C341" s="20">
        <v>14.68347</v>
      </c>
      <c r="D341" s="20">
        <v>15.243320000000001</v>
      </c>
      <c r="E341" s="20">
        <v>16.340689999999999</v>
      </c>
      <c r="F341" s="20">
        <v>17.889289999999999</v>
      </c>
      <c r="G341" s="20">
        <v>19.980630000000001</v>
      </c>
      <c r="H341" s="20">
        <v>21.454979999999999</v>
      </c>
      <c r="I341" s="20">
        <v>22.660710000000002</v>
      </c>
      <c r="J341" s="20">
        <v>24.89106</v>
      </c>
      <c r="K341" s="20">
        <v>26.748380000000001</v>
      </c>
    </row>
    <row r="342" spans="1:11" x14ac:dyDescent="0.25">
      <c r="A342" s="20">
        <v>141.5</v>
      </c>
      <c r="B342" s="20">
        <v>14.3864</v>
      </c>
      <c r="C342" s="20">
        <v>14.72025</v>
      </c>
      <c r="D342" s="20">
        <v>15.282830000000001</v>
      </c>
      <c r="E342" s="20">
        <v>16.385680000000001</v>
      </c>
      <c r="F342" s="20">
        <v>17.942270000000001</v>
      </c>
      <c r="G342" s="20">
        <v>20.044799999999999</v>
      </c>
      <c r="H342" s="20">
        <v>21.527270000000001</v>
      </c>
      <c r="I342" s="20">
        <v>22.73977</v>
      </c>
      <c r="J342" s="20">
        <v>24.98291</v>
      </c>
      <c r="K342" s="20">
        <v>26.851099999999999</v>
      </c>
    </row>
    <row r="343" spans="1:11" x14ac:dyDescent="0.25">
      <c r="A343" s="20">
        <v>142.5</v>
      </c>
      <c r="B343" s="20">
        <v>14.421950000000001</v>
      </c>
      <c r="C343" s="20">
        <v>14.75737</v>
      </c>
      <c r="D343" s="20">
        <v>15.32264</v>
      </c>
      <c r="E343" s="20">
        <v>16.430869999999999</v>
      </c>
      <c r="F343" s="20">
        <v>17.99531</v>
      </c>
      <c r="G343" s="20">
        <v>20.108840000000001</v>
      </c>
      <c r="H343" s="20">
        <v>21.599309999999999</v>
      </c>
      <c r="I343" s="20">
        <v>22.8185</v>
      </c>
      <c r="J343" s="20">
        <v>25.074300000000001</v>
      </c>
      <c r="K343" s="20">
        <v>26.953279999999999</v>
      </c>
    </row>
    <row r="344" spans="1:11" x14ac:dyDescent="0.25">
      <c r="A344" s="20">
        <v>143.5</v>
      </c>
      <c r="B344" s="20">
        <v>14.457879999999999</v>
      </c>
      <c r="C344" s="20">
        <v>14.794840000000001</v>
      </c>
      <c r="D344" s="20">
        <v>15.362740000000001</v>
      </c>
      <c r="E344" s="20">
        <v>16.47625</v>
      </c>
      <c r="F344" s="20">
        <v>18.048380000000002</v>
      </c>
      <c r="G344" s="20">
        <v>20.172740000000001</v>
      </c>
      <c r="H344" s="20">
        <v>21.671109999999999</v>
      </c>
      <c r="I344" s="20">
        <v>22.896889999999999</v>
      </c>
      <c r="J344" s="20">
        <v>25.165220000000001</v>
      </c>
      <c r="K344" s="20">
        <v>27.0549</v>
      </c>
    </row>
    <row r="345" spans="1:11" x14ac:dyDescent="0.25">
      <c r="A345" s="20">
        <v>144.5</v>
      </c>
      <c r="B345" s="20">
        <v>14.494149999999999</v>
      </c>
      <c r="C345" s="20">
        <v>14.83262</v>
      </c>
      <c r="D345" s="20">
        <v>15.40311</v>
      </c>
      <c r="E345" s="20">
        <v>16.521789999999999</v>
      </c>
      <c r="F345" s="20">
        <v>18.101489999999998</v>
      </c>
      <c r="G345" s="20">
        <v>20.23648</v>
      </c>
      <c r="H345" s="20">
        <v>21.742629999999998</v>
      </c>
      <c r="I345" s="20">
        <v>22.974930000000001</v>
      </c>
      <c r="J345" s="20">
        <v>25.25564</v>
      </c>
      <c r="K345" s="20">
        <v>27.15596</v>
      </c>
    </row>
    <row r="346" spans="1:11" x14ac:dyDescent="0.25">
      <c r="A346" s="20">
        <v>145.5</v>
      </c>
      <c r="B346" s="20">
        <v>14.53078</v>
      </c>
      <c r="C346" s="20">
        <v>14.87073</v>
      </c>
      <c r="D346" s="20">
        <v>15.44374</v>
      </c>
      <c r="E346" s="20">
        <v>16.567499999999999</v>
      </c>
      <c r="F346" s="20">
        <v>18.154610000000002</v>
      </c>
      <c r="G346" s="20">
        <v>20.300059999999998</v>
      </c>
      <c r="H346" s="20">
        <v>21.813859999999998</v>
      </c>
      <c r="I346" s="20">
        <v>23.052589999999999</v>
      </c>
      <c r="J346" s="20">
        <v>25.345569999999999</v>
      </c>
      <c r="K346" s="20">
        <v>27.256450000000001</v>
      </c>
    </row>
    <row r="347" spans="1:11" x14ac:dyDescent="0.25">
      <c r="A347" s="20">
        <v>146.5</v>
      </c>
      <c r="B347" s="20">
        <v>14.567729999999999</v>
      </c>
      <c r="C347" s="20">
        <v>14.909140000000001</v>
      </c>
      <c r="D347" s="20">
        <v>15.48462</v>
      </c>
      <c r="E347" s="20">
        <v>16.613350000000001</v>
      </c>
      <c r="F347" s="20">
        <v>18.207740000000001</v>
      </c>
      <c r="G347" s="20">
        <v>20.36346</v>
      </c>
      <c r="H347" s="20">
        <v>21.884799999999998</v>
      </c>
      <c r="I347" s="20">
        <v>23.12987</v>
      </c>
      <c r="J347" s="20">
        <v>25.434979999999999</v>
      </c>
      <c r="K347" s="20">
        <v>27.356359999999999</v>
      </c>
    </row>
    <row r="348" spans="1:11" x14ac:dyDescent="0.25">
      <c r="A348" s="20">
        <v>147.5</v>
      </c>
      <c r="B348" s="20">
        <v>14.60502</v>
      </c>
      <c r="C348" s="20">
        <v>14.947839999999999</v>
      </c>
      <c r="D348" s="20">
        <v>15.525740000000001</v>
      </c>
      <c r="E348" s="20">
        <v>16.65934</v>
      </c>
      <c r="F348" s="20">
        <v>18.260850000000001</v>
      </c>
      <c r="G348" s="20">
        <v>20.426670000000001</v>
      </c>
      <c r="H348" s="20">
        <v>21.95543</v>
      </c>
      <c r="I348" s="20">
        <v>23.20675</v>
      </c>
      <c r="J348" s="20">
        <v>25.523869999999999</v>
      </c>
      <c r="K348" s="20">
        <v>27.455670000000001</v>
      </c>
    </row>
    <row r="349" spans="1:11" x14ac:dyDescent="0.25">
      <c r="A349" s="20">
        <v>148.5</v>
      </c>
      <c r="B349" s="20">
        <v>14.642620000000001</v>
      </c>
      <c r="C349" s="20">
        <v>14.98682</v>
      </c>
      <c r="D349" s="20">
        <v>15.5671</v>
      </c>
      <c r="E349" s="20">
        <v>16.705459999999999</v>
      </c>
      <c r="F349" s="20">
        <v>18.313949999999998</v>
      </c>
      <c r="G349" s="20">
        <v>20.48967</v>
      </c>
      <c r="H349" s="20">
        <v>22.025729999999999</v>
      </c>
      <c r="I349" s="20">
        <v>23.28323</v>
      </c>
      <c r="J349" s="20">
        <v>25.61223</v>
      </c>
      <c r="K349" s="20">
        <v>27.554390000000001</v>
      </c>
    </row>
    <row r="350" spans="1:11" x14ac:dyDescent="0.25">
      <c r="A350" s="20">
        <v>149.5</v>
      </c>
      <c r="B350" s="20">
        <v>14.68052</v>
      </c>
      <c r="C350" s="20">
        <v>15.026070000000001</v>
      </c>
      <c r="D350" s="20">
        <v>15.60867</v>
      </c>
      <c r="E350" s="20">
        <v>16.75168</v>
      </c>
      <c r="F350" s="20">
        <v>18.367010000000001</v>
      </c>
      <c r="G350" s="20">
        <v>20.55245</v>
      </c>
      <c r="H350" s="20">
        <v>22.095700000000001</v>
      </c>
      <c r="I350" s="20">
        <v>23.359279999999998</v>
      </c>
      <c r="J350" s="20">
        <v>25.700050000000001</v>
      </c>
      <c r="K350" s="20">
        <v>27.6525</v>
      </c>
    </row>
    <row r="351" spans="1:11" x14ac:dyDescent="0.25">
      <c r="A351" s="20">
        <v>150.5</v>
      </c>
      <c r="B351" s="20">
        <v>14.71871</v>
      </c>
      <c r="C351" s="20">
        <v>15.06559</v>
      </c>
      <c r="D351" s="20">
        <v>15.65044</v>
      </c>
      <c r="E351" s="20">
        <v>16.798010000000001</v>
      </c>
      <c r="F351" s="20">
        <v>18.420020000000001</v>
      </c>
      <c r="G351" s="20">
        <v>20.614989999999999</v>
      </c>
      <c r="H351" s="20">
        <v>22.165320000000001</v>
      </c>
      <c r="I351" s="20">
        <v>23.434909999999999</v>
      </c>
      <c r="J351" s="20">
        <v>25.787310000000002</v>
      </c>
      <c r="K351" s="20">
        <v>27.75</v>
      </c>
    </row>
    <row r="352" spans="1:11" x14ac:dyDescent="0.25">
      <c r="A352" s="20">
        <v>151.5</v>
      </c>
      <c r="B352" s="20">
        <v>14.75718</v>
      </c>
      <c r="C352" s="20">
        <v>15.10535</v>
      </c>
      <c r="D352" s="20">
        <v>15.692410000000001</v>
      </c>
      <c r="E352" s="20">
        <v>16.84442</v>
      </c>
      <c r="F352" s="20">
        <v>18.47298</v>
      </c>
      <c r="G352" s="20">
        <v>20.677289999999999</v>
      </c>
      <c r="H352" s="20">
        <v>22.234580000000001</v>
      </c>
      <c r="I352" s="20">
        <v>23.510079999999999</v>
      </c>
      <c r="J352" s="20">
        <v>25.874009999999998</v>
      </c>
      <c r="K352" s="20">
        <v>27.846879999999999</v>
      </c>
    </row>
    <row r="353" spans="1:11" x14ac:dyDescent="0.25">
      <c r="A353" s="20">
        <v>152.5</v>
      </c>
      <c r="B353" s="20">
        <v>14.795920000000001</v>
      </c>
      <c r="C353" s="20">
        <v>15.145350000000001</v>
      </c>
      <c r="D353" s="20">
        <v>15.73456</v>
      </c>
      <c r="E353" s="20">
        <v>16.890910000000002</v>
      </c>
      <c r="F353" s="20">
        <v>18.525860000000002</v>
      </c>
      <c r="G353" s="20">
        <v>20.739339999999999</v>
      </c>
      <c r="H353" s="20">
        <v>22.303460000000001</v>
      </c>
      <c r="I353" s="20">
        <v>23.584810000000001</v>
      </c>
      <c r="J353" s="20">
        <v>25.960129999999999</v>
      </c>
      <c r="K353" s="20">
        <v>27.94314</v>
      </c>
    </row>
    <row r="354" spans="1:11" x14ac:dyDescent="0.25">
      <c r="A354" s="20">
        <v>153.5</v>
      </c>
      <c r="B354" s="20">
        <v>14.83492</v>
      </c>
      <c r="C354" s="20">
        <v>15.18558</v>
      </c>
      <c r="D354" s="20">
        <v>15.77689</v>
      </c>
      <c r="E354" s="20">
        <v>16.937460000000002</v>
      </c>
      <c r="F354" s="20">
        <v>18.578659999999999</v>
      </c>
      <c r="G354" s="20">
        <v>20.801120000000001</v>
      </c>
      <c r="H354" s="20">
        <v>22.371960000000001</v>
      </c>
      <c r="I354" s="20">
        <v>23.65907</v>
      </c>
      <c r="J354" s="20">
        <v>26.045680000000001</v>
      </c>
      <c r="K354" s="20">
        <v>28.03877</v>
      </c>
    </row>
    <row r="355" spans="1:11" x14ac:dyDescent="0.25">
      <c r="A355" s="20">
        <v>154.5</v>
      </c>
      <c r="B355" s="20">
        <v>14.874169999999999</v>
      </c>
      <c r="C355" s="20">
        <v>15.22602</v>
      </c>
      <c r="D355" s="20">
        <v>15.819369999999999</v>
      </c>
      <c r="E355" s="20">
        <v>16.984069999999999</v>
      </c>
      <c r="F355" s="20">
        <v>18.631360000000001</v>
      </c>
      <c r="G355" s="20">
        <v>20.86261</v>
      </c>
      <c r="H355" s="20">
        <v>22.440069999999999</v>
      </c>
      <c r="I355" s="20">
        <v>23.732849999999999</v>
      </c>
      <c r="J355" s="20">
        <v>26.130649999999999</v>
      </c>
      <c r="K355" s="20">
        <v>28.133769999999998</v>
      </c>
    </row>
    <row r="356" spans="1:11" x14ac:dyDescent="0.25">
      <c r="A356" s="20">
        <v>155.5</v>
      </c>
      <c r="B356" s="20">
        <v>14.913650000000001</v>
      </c>
      <c r="C356" s="20">
        <v>15.26666</v>
      </c>
      <c r="D356" s="20">
        <v>15.86199</v>
      </c>
      <c r="E356" s="20">
        <v>17.030709999999999</v>
      </c>
      <c r="F356" s="20">
        <v>18.683959999999999</v>
      </c>
      <c r="G356" s="20">
        <v>20.923819999999999</v>
      </c>
      <c r="H356" s="20">
        <v>22.507770000000001</v>
      </c>
      <c r="I356" s="20">
        <v>23.806149999999999</v>
      </c>
      <c r="J356" s="20">
        <v>26.215019999999999</v>
      </c>
      <c r="K356" s="20">
        <v>28.22813</v>
      </c>
    </row>
    <row r="357" spans="1:11" x14ac:dyDescent="0.25">
      <c r="A357" s="20">
        <v>156.5</v>
      </c>
      <c r="B357" s="20">
        <v>14.95335</v>
      </c>
      <c r="C357" s="20">
        <v>15.30749</v>
      </c>
      <c r="D357" s="20">
        <v>15.90476</v>
      </c>
      <c r="E357" s="20">
        <v>17.077380000000002</v>
      </c>
      <c r="F357" s="20">
        <v>18.736429999999999</v>
      </c>
      <c r="G357" s="20">
        <v>20.984719999999999</v>
      </c>
      <c r="H357" s="20">
        <v>22.575060000000001</v>
      </c>
      <c r="I357" s="20">
        <v>23.87895</v>
      </c>
      <c r="J357" s="20">
        <v>26.2988</v>
      </c>
      <c r="K357" s="20">
        <v>28.321850000000001</v>
      </c>
    </row>
    <row r="358" spans="1:11" x14ac:dyDescent="0.25">
      <c r="A358" s="20">
        <v>157.5</v>
      </c>
      <c r="B358" s="20">
        <v>14.993259999999999</v>
      </c>
      <c r="C358" s="20">
        <v>15.34849</v>
      </c>
      <c r="D358" s="20">
        <v>15.94764</v>
      </c>
      <c r="E358" s="20">
        <v>17.12407</v>
      </c>
      <c r="F358" s="20">
        <v>18.788779999999999</v>
      </c>
      <c r="G358" s="20">
        <v>21.045310000000001</v>
      </c>
      <c r="H358" s="20">
        <v>22.641919999999999</v>
      </c>
      <c r="I358" s="20">
        <v>23.951260000000001</v>
      </c>
      <c r="J358" s="20">
        <v>26.381969999999999</v>
      </c>
      <c r="K358" s="20">
        <v>28.414940000000001</v>
      </c>
    </row>
    <row r="359" spans="1:11" x14ac:dyDescent="0.25">
      <c r="A359" s="20">
        <v>158.5</v>
      </c>
      <c r="B359" s="20">
        <v>15.03336</v>
      </c>
      <c r="C359" s="20">
        <v>15.389659999999999</v>
      </c>
      <c r="D359" s="20">
        <v>15.990629999999999</v>
      </c>
      <c r="E359" s="20">
        <v>17.170760000000001</v>
      </c>
      <c r="F359" s="20">
        <v>18.840979999999998</v>
      </c>
      <c r="G359" s="20">
        <v>21.10557</v>
      </c>
      <c r="H359" s="20">
        <v>22.708349999999999</v>
      </c>
      <c r="I359" s="20">
        <v>24.023050000000001</v>
      </c>
      <c r="J359" s="20">
        <v>26.46453</v>
      </c>
      <c r="K359" s="20">
        <v>28.507390000000001</v>
      </c>
    </row>
    <row r="360" spans="1:11" x14ac:dyDescent="0.25">
      <c r="A360" s="20">
        <v>159.5</v>
      </c>
      <c r="B360" s="20">
        <v>15.073650000000001</v>
      </c>
      <c r="C360" s="20">
        <v>15.43098</v>
      </c>
      <c r="D360" s="20">
        <v>16.033719999999999</v>
      </c>
      <c r="E360" s="20">
        <v>17.21744</v>
      </c>
      <c r="F360" s="20">
        <v>18.89302</v>
      </c>
      <c r="G360" s="20">
        <v>21.165500000000002</v>
      </c>
      <c r="H360" s="20">
        <v>22.774339999999999</v>
      </c>
      <c r="I360" s="20">
        <v>24.094329999999999</v>
      </c>
      <c r="J360" s="20">
        <v>26.546479999999999</v>
      </c>
      <c r="K360" s="20">
        <v>28.59919</v>
      </c>
    </row>
    <row r="361" spans="1:11" x14ac:dyDescent="0.25">
      <c r="A361" s="20">
        <v>160.5</v>
      </c>
      <c r="B361" s="20">
        <v>15.11411</v>
      </c>
      <c r="C361" s="20">
        <v>15.472440000000001</v>
      </c>
      <c r="D361" s="20">
        <v>16.076899999999998</v>
      </c>
      <c r="E361" s="20">
        <v>17.264089999999999</v>
      </c>
      <c r="F361" s="20">
        <v>18.944900000000001</v>
      </c>
      <c r="G361" s="20">
        <v>21.225079999999998</v>
      </c>
      <c r="H361" s="20">
        <v>22.839870000000001</v>
      </c>
      <c r="I361" s="20">
        <v>24.16508</v>
      </c>
      <c r="J361" s="20">
        <v>26.62782</v>
      </c>
      <c r="K361" s="20">
        <v>28.690359999999998</v>
      </c>
    </row>
    <row r="362" spans="1:11" x14ac:dyDescent="0.25">
      <c r="A362" s="20">
        <v>161.5</v>
      </c>
      <c r="B362" s="20">
        <v>15.154730000000001</v>
      </c>
      <c r="C362" s="20">
        <v>15.51403</v>
      </c>
      <c r="D362" s="20">
        <v>16.120139999999999</v>
      </c>
      <c r="E362" s="20">
        <v>17.31072</v>
      </c>
      <c r="F362" s="20">
        <v>18.996600000000001</v>
      </c>
      <c r="G362" s="20">
        <v>21.284310000000001</v>
      </c>
      <c r="H362" s="20">
        <v>22.90494</v>
      </c>
      <c r="I362" s="20">
        <v>24.235289999999999</v>
      </c>
      <c r="J362" s="20">
        <v>26.70853</v>
      </c>
      <c r="K362" s="20">
        <v>28.78088</v>
      </c>
    </row>
    <row r="363" spans="1:11" x14ac:dyDescent="0.25">
      <c r="A363" s="20">
        <v>162.5</v>
      </c>
      <c r="B363" s="20">
        <v>15.195489999999999</v>
      </c>
      <c r="C363" s="20">
        <v>15.555720000000001</v>
      </c>
      <c r="D363" s="20">
        <v>16.163450000000001</v>
      </c>
      <c r="E363" s="20">
        <v>17.357289999999999</v>
      </c>
      <c r="F363" s="20">
        <v>19.048110000000001</v>
      </c>
      <c r="G363" s="20">
        <v>21.343170000000001</v>
      </c>
      <c r="H363" s="20">
        <v>22.969539999999999</v>
      </c>
      <c r="I363" s="20">
        <v>24.304970000000001</v>
      </c>
      <c r="J363" s="20">
        <v>26.788620000000002</v>
      </c>
      <c r="K363" s="20">
        <v>28.87077</v>
      </c>
    </row>
    <row r="364" spans="1:11" x14ac:dyDescent="0.25">
      <c r="A364" s="20">
        <v>163.5</v>
      </c>
      <c r="B364" s="20">
        <v>15.23639</v>
      </c>
      <c r="C364" s="20">
        <v>15.597519999999999</v>
      </c>
      <c r="D364" s="20">
        <v>16.206800000000001</v>
      </c>
      <c r="E364" s="20">
        <v>17.40381</v>
      </c>
      <c r="F364" s="20">
        <v>19.099419999999999</v>
      </c>
      <c r="G364" s="20">
        <v>21.40166</v>
      </c>
      <c r="H364" s="20">
        <v>23.033660000000001</v>
      </c>
      <c r="I364" s="20">
        <v>24.374110000000002</v>
      </c>
      <c r="J364" s="20">
        <v>26.868079999999999</v>
      </c>
      <c r="K364" s="20">
        <v>28.96002</v>
      </c>
    </row>
    <row r="365" spans="1:11" x14ac:dyDescent="0.25">
      <c r="A365" s="20">
        <v>164.5</v>
      </c>
      <c r="B365" s="20">
        <v>15.2774</v>
      </c>
      <c r="C365" s="20">
        <v>15.63941</v>
      </c>
      <c r="D365" s="20">
        <v>16.25018</v>
      </c>
      <c r="E365" s="20">
        <v>17.45026</v>
      </c>
      <c r="F365" s="20">
        <v>19.15052</v>
      </c>
      <c r="G365" s="20">
        <v>21.459769999999999</v>
      </c>
      <c r="H365" s="20">
        <v>23.09731</v>
      </c>
      <c r="I365" s="20">
        <v>24.442689999999999</v>
      </c>
      <c r="J365" s="20">
        <v>26.946919999999999</v>
      </c>
      <c r="K365" s="20">
        <v>29.048639999999999</v>
      </c>
    </row>
    <row r="366" spans="1:11" x14ac:dyDescent="0.25">
      <c r="A366" s="20">
        <v>165.5</v>
      </c>
      <c r="B366" s="20">
        <v>15.318519999999999</v>
      </c>
      <c r="C366" s="20">
        <v>15.68136</v>
      </c>
      <c r="D366" s="20">
        <v>16.293579999999999</v>
      </c>
      <c r="E366" s="20">
        <v>17.49662</v>
      </c>
      <c r="F366" s="20">
        <v>19.20139</v>
      </c>
      <c r="G366" s="20">
        <v>21.517489999999999</v>
      </c>
      <c r="H366" s="20">
        <v>23.160450000000001</v>
      </c>
      <c r="I366" s="20">
        <v>24.51071</v>
      </c>
      <c r="J366" s="20">
        <v>27.025130000000001</v>
      </c>
      <c r="K366" s="20">
        <v>29.13663</v>
      </c>
    </row>
    <row r="367" spans="1:11" x14ac:dyDescent="0.25">
      <c r="A367" s="20">
        <v>166.5</v>
      </c>
      <c r="B367" s="20">
        <v>15.359719999999999</v>
      </c>
      <c r="C367" s="20">
        <v>15.723380000000001</v>
      </c>
      <c r="D367" s="20">
        <v>16.33699</v>
      </c>
      <c r="E367" s="20">
        <v>17.54289</v>
      </c>
      <c r="F367" s="20">
        <v>19.252040000000001</v>
      </c>
      <c r="G367" s="20">
        <v>21.5748</v>
      </c>
      <c r="H367" s="20">
        <v>23.223109999999998</v>
      </c>
      <c r="I367" s="20">
        <v>24.57818</v>
      </c>
      <c r="J367" s="20">
        <v>27.102699999999999</v>
      </c>
      <c r="K367" s="20">
        <v>29.223990000000001</v>
      </c>
    </row>
    <row r="368" spans="1:11" x14ac:dyDescent="0.25">
      <c r="A368" s="20">
        <v>167.5</v>
      </c>
      <c r="B368" s="20">
        <v>15.401009999999999</v>
      </c>
      <c r="C368" s="20">
        <v>15.76544</v>
      </c>
      <c r="D368" s="20">
        <v>16.380389999999998</v>
      </c>
      <c r="E368" s="20">
        <v>17.58905</v>
      </c>
      <c r="F368" s="20">
        <v>19.302430000000001</v>
      </c>
      <c r="G368" s="20">
        <v>21.631710000000002</v>
      </c>
      <c r="H368" s="20">
        <v>23.285250000000001</v>
      </c>
      <c r="I368" s="20">
        <v>24.64508</v>
      </c>
      <c r="J368" s="20">
        <v>27.179649999999999</v>
      </c>
      <c r="K368" s="20">
        <v>29.31073</v>
      </c>
    </row>
    <row r="369" spans="1:11" x14ac:dyDescent="0.25">
      <c r="A369" s="20">
        <v>168.5</v>
      </c>
      <c r="B369" s="20">
        <v>15.442349999999999</v>
      </c>
      <c r="C369" s="20">
        <v>15.80753</v>
      </c>
      <c r="D369" s="20">
        <v>16.423780000000001</v>
      </c>
      <c r="E369" s="20">
        <v>17.635090000000002</v>
      </c>
      <c r="F369" s="20">
        <v>19.35257</v>
      </c>
      <c r="G369" s="20">
        <v>21.688189999999999</v>
      </c>
      <c r="H369" s="20">
        <v>23.346889999999998</v>
      </c>
      <c r="I369" s="20">
        <v>24.711410000000001</v>
      </c>
      <c r="J369" s="20">
        <v>27.255970000000001</v>
      </c>
      <c r="K369" s="20">
        <v>29.39686</v>
      </c>
    </row>
    <row r="370" spans="1:11" x14ac:dyDescent="0.25">
      <c r="A370" s="20">
        <v>169.5</v>
      </c>
      <c r="B370" s="20">
        <v>15.483739999999999</v>
      </c>
      <c r="C370" s="20">
        <v>15.849640000000001</v>
      </c>
      <c r="D370" s="20">
        <v>16.467120000000001</v>
      </c>
      <c r="E370" s="20">
        <v>17.680990000000001</v>
      </c>
      <c r="F370" s="20">
        <v>19.402450000000002</v>
      </c>
      <c r="G370" s="20">
        <v>21.744260000000001</v>
      </c>
      <c r="H370" s="20">
        <v>23.408010000000001</v>
      </c>
      <c r="I370" s="20">
        <v>24.777159999999999</v>
      </c>
      <c r="J370" s="20">
        <v>27.331669999999999</v>
      </c>
      <c r="K370" s="20">
        <v>29.48237</v>
      </c>
    </row>
    <row r="371" spans="1:11" x14ac:dyDescent="0.25">
      <c r="A371" s="20">
        <v>170.5</v>
      </c>
      <c r="B371" s="20">
        <v>15.525169999999999</v>
      </c>
      <c r="C371" s="20">
        <v>15.89175</v>
      </c>
      <c r="D371" s="20">
        <v>16.51042</v>
      </c>
      <c r="E371" s="20">
        <v>17.726749999999999</v>
      </c>
      <c r="F371" s="20">
        <v>19.45204</v>
      </c>
      <c r="G371" s="20">
        <v>21.799890000000001</v>
      </c>
      <c r="H371" s="20">
        <v>23.468610000000002</v>
      </c>
      <c r="I371" s="20">
        <v>24.84234</v>
      </c>
      <c r="J371" s="20">
        <v>27.40673</v>
      </c>
      <c r="K371" s="20">
        <v>29.56729</v>
      </c>
    </row>
    <row r="372" spans="1:11" x14ac:dyDescent="0.25">
      <c r="A372" s="20">
        <v>171.5</v>
      </c>
      <c r="B372" s="20">
        <v>15.566610000000001</v>
      </c>
      <c r="C372" s="20">
        <v>15.93385</v>
      </c>
      <c r="D372" s="20">
        <v>16.553660000000001</v>
      </c>
      <c r="E372" s="20">
        <v>17.772359999999999</v>
      </c>
      <c r="F372" s="20">
        <v>19.501359999999998</v>
      </c>
      <c r="G372" s="20">
        <v>21.855080000000001</v>
      </c>
      <c r="H372" s="20">
        <v>23.528680000000001</v>
      </c>
      <c r="I372" s="20">
        <v>24.906939999999999</v>
      </c>
      <c r="J372" s="20">
        <v>27.481179999999998</v>
      </c>
      <c r="K372" s="20">
        <v>29.651599999999998</v>
      </c>
    </row>
    <row r="373" spans="1:11" x14ac:dyDescent="0.25">
      <c r="A373" s="20">
        <v>172.5</v>
      </c>
      <c r="B373" s="20">
        <v>15.60805</v>
      </c>
      <c r="C373" s="20">
        <v>15.97592</v>
      </c>
      <c r="D373" s="20">
        <v>16.596820000000001</v>
      </c>
      <c r="E373" s="20">
        <v>17.817789999999999</v>
      </c>
      <c r="F373" s="20">
        <v>19.550370000000001</v>
      </c>
      <c r="G373" s="20">
        <v>21.90982</v>
      </c>
      <c r="H373" s="20">
        <v>23.588229999999999</v>
      </c>
      <c r="I373" s="20">
        <v>24.970960000000002</v>
      </c>
      <c r="J373" s="20">
        <v>27.555</v>
      </c>
      <c r="K373" s="20">
        <v>29.735330000000001</v>
      </c>
    </row>
    <row r="374" spans="1:11" x14ac:dyDescent="0.25">
      <c r="A374" s="20">
        <v>173.5</v>
      </c>
      <c r="B374" s="20">
        <v>15.64949</v>
      </c>
      <c r="C374" s="20">
        <v>16.017949999999999</v>
      </c>
      <c r="D374" s="20">
        <v>16.639890000000001</v>
      </c>
      <c r="E374" s="20">
        <v>17.863040000000002</v>
      </c>
      <c r="F374" s="20">
        <v>19.599070000000001</v>
      </c>
      <c r="G374" s="20">
        <v>21.964110000000002</v>
      </c>
      <c r="H374" s="20">
        <v>23.64723</v>
      </c>
      <c r="I374" s="20">
        <v>25.034400000000002</v>
      </c>
      <c r="J374" s="20">
        <v>27.6282</v>
      </c>
      <c r="K374" s="20">
        <v>29.818480000000001</v>
      </c>
    </row>
    <row r="375" spans="1:11" x14ac:dyDescent="0.25">
      <c r="A375" s="20">
        <v>174.5</v>
      </c>
      <c r="B375" s="20">
        <v>15.69089</v>
      </c>
      <c r="C375" s="20">
        <v>16.059920000000002</v>
      </c>
      <c r="D375" s="20">
        <v>16.682860000000002</v>
      </c>
      <c r="E375" s="20">
        <v>17.908090000000001</v>
      </c>
      <c r="F375" s="20">
        <v>19.647459999999999</v>
      </c>
      <c r="G375" s="20">
        <v>22.017939999999999</v>
      </c>
      <c r="H375" s="20">
        <v>23.7057</v>
      </c>
      <c r="I375" s="20">
        <v>25.097249999999999</v>
      </c>
      <c r="J375" s="20">
        <v>27.700790000000001</v>
      </c>
      <c r="K375" s="20">
        <v>29.901070000000001</v>
      </c>
    </row>
    <row r="376" spans="1:11" x14ac:dyDescent="0.25">
      <c r="A376" s="20">
        <v>175.5</v>
      </c>
      <c r="B376" s="20">
        <v>15.732250000000001</v>
      </c>
      <c r="C376" s="20">
        <v>16.10183</v>
      </c>
      <c r="D376" s="20">
        <v>16.725709999999999</v>
      </c>
      <c r="E376" s="20">
        <v>17.952940000000002</v>
      </c>
      <c r="F376" s="20">
        <v>19.695519999999998</v>
      </c>
      <c r="G376" s="20">
        <v>22.071300000000001</v>
      </c>
      <c r="H376" s="20">
        <v>23.763629999999999</v>
      </c>
      <c r="I376" s="20">
        <v>25.159510000000001</v>
      </c>
      <c r="J376" s="20">
        <v>27.772770000000001</v>
      </c>
      <c r="K376" s="20">
        <v>29.983090000000001</v>
      </c>
    </row>
    <row r="377" spans="1:11" x14ac:dyDescent="0.25">
      <c r="A377" s="20">
        <v>176.5</v>
      </c>
      <c r="B377" s="20">
        <v>15.77356</v>
      </c>
      <c r="C377" s="20">
        <v>16.143640000000001</v>
      </c>
      <c r="D377" s="20">
        <v>16.768419999999999</v>
      </c>
      <c r="E377" s="20">
        <v>17.99756</v>
      </c>
      <c r="F377" s="20">
        <v>19.74325</v>
      </c>
      <c r="G377" s="20">
        <v>22.124189999999999</v>
      </c>
      <c r="H377" s="20">
        <v>23.821010000000001</v>
      </c>
      <c r="I377" s="20">
        <v>25.22119</v>
      </c>
      <c r="J377" s="20">
        <v>27.844139999999999</v>
      </c>
      <c r="K377" s="20">
        <v>30.06456</v>
      </c>
    </row>
    <row r="378" spans="1:11" x14ac:dyDescent="0.25">
      <c r="A378" s="20">
        <v>177.5</v>
      </c>
      <c r="B378" s="20">
        <v>15.814780000000001</v>
      </c>
      <c r="C378" s="20">
        <v>16.185359999999999</v>
      </c>
      <c r="D378" s="20">
        <v>16.81099</v>
      </c>
      <c r="E378" s="20">
        <v>18.04195</v>
      </c>
      <c r="F378" s="20">
        <v>19.790620000000001</v>
      </c>
      <c r="G378" s="20">
        <v>22.176600000000001</v>
      </c>
      <c r="H378" s="20">
        <v>23.877839999999999</v>
      </c>
      <c r="I378" s="20">
        <v>25.28228</v>
      </c>
      <c r="J378" s="20">
        <v>27.914909999999999</v>
      </c>
      <c r="K378" s="20">
        <v>30.145499999999998</v>
      </c>
    </row>
    <row r="379" spans="1:11" x14ac:dyDescent="0.25">
      <c r="A379" s="20">
        <v>178.5</v>
      </c>
      <c r="B379" s="20">
        <v>15.855919999999999</v>
      </c>
      <c r="C379" s="20">
        <v>16.226959999999998</v>
      </c>
      <c r="D379" s="20">
        <v>16.853400000000001</v>
      </c>
      <c r="E379" s="20">
        <v>18.086099999999998</v>
      </c>
      <c r="F379" s="20">
        <v>19.83764</v>
      </c>
      <c r="G379" s="20">
        <v>22.22852</v>
      </c>
      <c r="H379" s="20">
        <v>23.93412</v>
      </c>
      <c r="I379" s="20">
        <v>25.342790000000001</v>
      </c>
      <c r="J379" s="20">
        <v>27.98509</v>
      </c>
      <c r="K379" s="20">
        <v>30.225909999999999</v>
      </c>
    </row>
    <row r="380" spans="1:11" x14ac:dyDescent="0.25">
      <c r="A380" s="20">
        <v>179.5</v>
      </c>
      <c r="B380" s="20">
        <v>15.89695</v>
      </c>
      <c r="C380" s="20">
        <v>16.268419999999999</v>
      </c>
      <c r="D380" s="20">
        <v>16.895630000000001</v>
      </c>
      <c r="E380" s="20">
        <v>18.12998</v>
      </c>
      <c r="F380" s="20">
        <v>19.88429</v>
      </c>
      <c r="G380" s="20">
        <v>22.279959999999999</v>
      </c>
      <c r="H380" s="20">
        <v>23.989850000000001</v>
      </c>
      <c r="I380" s="20">
        <v>25.402709999999999</v>
      </c>
      <c r="J380" s="20">
        <v>28.054680000000001</v>
      </c>
      <c r="K380" s="20">
        <v>30.305800000000001</v>
      </c>
    </row>
    <row r="381" spans="1:11" x14ac:dyDescent="0.25">
      <c r="A381" s="20">
        <v>180.5</v>
      </c>
      <c r="B381" s="20">
        <v>15.937849999999999</v>
      </c>
      <c r="C381" s="20">
        <v>16.309740000000001</v>
      </c>
      <c r="D381" s="20">
        <v>16.937670000000001</v>
      </c>
      <c r="E381" s="20">
        <v>18.1736</v>
      </c>
      <c r="F381" s="20">
        <v>19.930569999999999</v>
      </c>
      <c r="G381" s="20">
        <v>22.3309</v>
      </c>
      <c r="H381" s="20">
        <v>24.045030000000001</v>
      </c>
      <c r="I381" s="20">
        <v>25.462039999999998</v>
      </c>
      <c r="J381" s="20">
        <v>28.12369</v>
      </c>
      <c r="K381" s="20">
        <v>30.385200000000001</v>
      </c>
    </row>
    <row r="382" spans="1:11" x14ac:dyDescent="0.25">
      <c r="A382" s="20">
        <v>181.5</v>
      </c>
      <c r="B382" s="20">
        <v>15.978619999999999</v>
      </c>
      <c r="C382" s="20">
        <v>16.35089</v>
      </c>
      <c r="D382" s="20">
        <v>16.979510000000001</v>
      </c>
      <c r="E382" s="20">
        <v>18.216930000000001</v>
      </c>
      <c r="F382" s="20">
        <v>19.976459999999999</v>
      </c>
      <c r="G382" s="20">
        <v>22.381350000000001</v>
      </c>
      <c r="H382" s="20">
        <v>24.099640000000001</v>
      </c>
      <c r="I382" s="20">
        <v>25.520800000000001</v>
      </c>
      <c r="J382" s="20">
        <v>28.192129999999999</v>
      </c>
      <c r="K382" s="20">
        <v>30.464110000000002</v>
      </c>
    </row>
    <row r="383" spans="1:11" x14ac:dyDescent="0.25">
      <c r="A383" s="20">
        <v>182.5</v>
      </c>
      <c r="B383" s="20">
        <v>16.01923</v>
      </c>
      <c r="C383" s="20">
        <v>16.391850000000002</v>
      </c>
      <c r="D383" s="20">
        <v>17.02112</v>
      </c>
      <c r="E383" s="20">
        <v>18.25996</v>
      </c>
      <c r="F383" s="20">
        <v>20.02195</v>
      </c>
      <c r="G383" s="20">
        <v>22.431280000000001</v>
      </c>
      <c r="H383" s="20">
        <v>24.153700000000001</v>
      </c>
      <c r="I383" s="20">
        <v>25.578970000000002</v>
      </c>
      <c r="J383" s="20">
        <v>28.26</v>
      </c>
      <c r="K383" s="20">
        <v>30.542549999999999</v>
      </c>
    </row>
    <row r="384" spans="1:11" x14ac:dyDescent="0.25">
      <c r="A384" s="20">
        <v>183.5</v>
      </c>
      <c r="B384" s="20">
        <v>16.059660000000001</v>
      </c>
      <c r="C384" s="20">
        <v>16.43262</v>
      </c>
      <c r="D384" s="20">
        <v>17.0625</v>
      </c>
      <c r="E384" s="20">
        <v>18.302689999999998</v>
      </c>
      <c r="F384" s="20">
        <v>20.067039999999999</v>
      </c>
      <c r="G384" s="20">
        <v>22.480720000000002</v>
      </c>
      <c r="H384" s="20">
        <v>24.20721</v>
      </c>
      <c r="I384" s="20">
        <v>25.636559999999999</v>
      </c>
      <c r="J384" s="20">
        <v>28.32732</v>
      </c>
      <c r="K384" s="20">
        <v>30.620529999999999</v>
      </c>
    </row>
    <row r="385" spans="1:11" x14ac:dyDescent="0.25">
      <c r="A385" s="20">
        <v>184.5</v>
      </c>
      <c r="B385" s="20">
        <v>16.099900000000002</v>
      </c>
      <c r="C385" s="20">
        <v>16.473179999999999</v>
      </c>
      <c r="D385" s="20">
        <v>17.103629999999999</v>
      </c>
      <c r="E385" s="20">
        <v>18.345099999999999</v>
      </c>
      <c r="F385" s="20">
        <v>20.111719999999998</v>
      </c>
      <c r="G385" s="20">
        <v>22.529630000000001</v>
      </c>
      <c r="H385" s="20">
        <v>24.260149999999999</v>
      </c>
      <c r="I385" s="20">
        <v>25.693570000000001</v>
      </c>
      <c r="J385" s="20">
        <v>28.394079999999999</v>
      </c>
      <c r="K385" s="20">
        <v>30.698070000000001</v>
      </c>
    </row>
    <row r="386" spans="1:11" x14ac:dyDescent="0.25">
      <c r="A386" s="20">
        <v>185.5</v>
      </c>
      <c r="B386" s="20">
        <v>16.13993</v>
      </c>
      <c r="C386" s="20">
        <v>16.51351</v>
      </c>
      <c r="D386" s="20">
        <v>17.144480000000001</v>
      </c>
      <c r="E386" s="20">
        <v>18.387170000000001</v>
      </c>
      <c r="F386" s="20">
        <v>20.15598</v>
      </c>
      <c r="G386" s="20">
        <v>22.578040000000001</v>
      </c>
      <c r="H386" s="20">
        <v>24.312539999999998</v>
      </c>
      <c r="I386" s="20">
        <v>25.750019999999999</v>
      </c>
      <c r="J386" s="20">
        <v>28.46031</v>
      </c>
      <c r="K386" s="20">
        <v>30.775189999999998</v>
      </c>
    </row>
    <row r="387" spans="1:11" x14ac:dyDescent="0.25">
      <c r="A387" s="20">
        <v>186.5</v>
      </c>
      <c r="B387" s="20">
        <v>16.179729999999999</v>
      </c>
      <c r="C387" s="20">
        <v>16.55358</v>
      </c>
      <c r="D387" s="20">
        <v>17.18506</v>
      </c>
      <c r="E387" s="20">
        <v>18.428889999999999</v>
      </c>
      <c r="F387" s="20">
        <v>20.199809999999999</v>
      </c>
      <c r="G387" s="20">
        <v>22.625920000000001</v>
      </c>
      <c r="H387" s="20">
        <v>24.364370000000001</v>
      </c>
      <c r="I387" s="20">
        <v>25.805890000000002</v>
      </c>
      <c r="J387" s="20">
        <v>28.526019999999999</v>
      </c>
      <c r="K387" s="20">
        <v>30.851900000000001</v>
      </c>
    </row>
    <row r="388" spans="1:11" x14ac:dyDescent="0.25">
      <c r="A388" s="20">
        <v>187.5</v>
      </c>
      <c r="B388" s="20">
        <v>16.219290000000001</v>
      </c>
      <c r="C388" s="20">
        <v>16.593399999999999</v>
      </c>
      <c r="D388" s="20">
        <v>17.225339999999999</v>
      </c>
      <c r="E388" s="20">
        <v>18.47025</v>
      </c>
      <c r="F388" s="20">
        <v>20.243200000000002</v>
      </c>
      <c r="G388" s="20">
        <v>22.673290000000001</v>
      </c>
      <c r="H388" s="20">
        <v>24.41564</v>
      </c>
      <c r="I388" s="20">
        <v>25.8612</v>
      </c>
      <c r="J388" s="20">
        <v>28.591200000000001</v>
      </c>
      <c r="K388" s="20">
        <v>30.92822</v>
      </c>
    </row>
    <row r="389" spans="1:11" x14ac:dyDescent="0.25">
      <c r="A389" s="20">
        <v>188.5</v>
      </c>
      <c r="B389" s="20">
        <v>16.258590000000002</v>
      </c>
      <c r="C389" s="20">
        <v>16.632930000000002</v>
      </c>
      <c r="D389" s="20">
        <v>17.2653</v>
      </c>
      <c r="E389" s="20">
        <v>18.511240000000001</v>
      </c>
      <c r="F389" s="20">
        <v>20.28614</v>
      </c>
      <c r="G389" s="20">
        <v>22.720130000000001</v>
      </c>
      <c r="H389" s="20">
        <v>24.466360000000002</v>
      </c>
      <c r="I389" s="20">
        <v>25.915949999999999</v>
      </c>
      <c r="J389" s="20">
        <v>28.65588</v>
      </c>
      <c r="K389" s="20">
        <v>31.004169999999998</v>
      </c>
    </row>
    <row r="390" spans="1:11" x14ac:dyDescent="0.25">
      <c r="A390" s="20">
        <v>189.5</v>
      </c>
      <c r="B390" s="20">
        <v>16.297599999999999</v>
      </c>
      <c r="C390" s="20">
        <v>16.672160000000002</v>
      </c>
      <c r="D390" s="20">
        <v>17.304939999999998</v>
      </c>
      <c r="E390" s="20">
        <v>18.551839999999999</v>
      </c>
      <c r="F390" s="20">
        <v>20.328620000000001</v>
      </c>
      <c r="G390" s="20">
        <v>22.766439999999999</v>
      </c>
      <c r="H390" s="20">
        <v>24.516529999999999</v>
      </c>
      <c r="I390" s="20">
        <v>25.970140000000001</v>
      </c>
      <c r="J390" s="20">
        <v>28.72007</v>
      </c>
      <c r="K390" s="20">
        <v>31.07976</v>
      </c>
    </row>
    <row r="391" spans="1:11" x14ac:dyDescent="0.25">
      <c r="A391" s="20">
        <v>190.5</v>
      </c>
      <c r="B391" s="20">
        <v>16.336310000000001</v>
      </c>
      <c r="C391" s="20">
        <v>16.711069999999999</v>
      </c>
      <c r="D391" s="20">
        <v>17.34423</v>
      </c>
      <c r="E391" s="20">
        <v>18.59205</v>
      </c>
      <c r="F391" s="20">
        <v>20.370640000000002</v>
      </c>
      <c r="G391" s="20">
        <v>22.81222</v>
      </c>
      <c r="H391" s="20">
        <v>24.566140000000001</v>
      </c>
      <c r="I391" s="20">
        <v>26.023790000000002</v>
      </c>
      <c r="J391" s="20">
        <v>28.78378</v>
      </c>
      <c r="K391" s="20">
        <v>31.15502</v>
      </c>
    </row>
    <row r="392" spans="1:11" x14ac:dyDescent="0.25">
      <c r="A392" s="20">
        <v>191.5</v>
      </c>
      <c r="B392" s="20">
        <v>16.37471</v>
      </c>
      <c r="C392" s="20">
        <v>16.749649999999999</v>
      </c>
      <c r="D392" s="20">
        <v>17.38316</v>
      </c>
      <c r="E392" s="20">
        <v>18.63184</v>
      </c>
      <c r="F392" s="20">
        <v>20.412189999999999</v>
      </c>
      <c r="G392" s="20">
        <v>22.857469999999999</v>
      </c>
      <c r="H392" s="20">
        <v>24.615210000000001</v>
      </c>
      <c r="I392" s="20">
        <v>26.076889999999999</v>
      </c>
      <c r="J392" s="20">
        <v>28.847020000000001</v>
      </c>
      <c r="K392" s="20">
        <v>31.229970000000002</v>
      </c>
    </row>
    <row r="393" spans="1:11" x14ac:dyDescent="0.25">
      <c r="A393" s="20">
        <v>192.5</v>
      </c>
      <c r="B393" s="20">
        <v>16.412769999999998</v>
      </c>
      <c r="C393" s="20">
        <v>16.787870000000002</v>
      </c>
      <c r="D393" s="20">
        <v>17.421710000000001</v>
      </c>
      <c r="E393" s="20">
        <v>18.671209999999999</v>
      </c>
      <c r="F393" s="20">
        <v>20.45326</v>
      </c>
      <c r="G393" s="20">
        <v>22.902190000000001</v>
      </c>
      <c r="H393" s="20">
        <v>24.663720000000001</v>
      </c>
      <c r="I393" s="20">
        <v>26.129449999999999</v>
      </c>
      <c r="J393" s="20">
        <v>28.90981</v>
      </c>
      <c r="K393" s="20">
        <v>31.30462</v>
      </c>
    </row>
    <row r="394" spans="1:11" x14ac:dyDescent="0.25">
      <c r="A394" s="20">
        <v>193.5</v>
      </c>
      <c r="B394" s="20">
        <v>16.450469999999999</v>
      </c>
      <c r="C394" s="20">
        <v>16.82573</v>
      </c>
      <c r="D394" s="20">
        <v>17.459859999999999</v>
      </c>
      <c r="E394" s="20">
        <v>18.710149999999999</v>
      </c>
      <c r="F394" s="20">
        <v>20.493829999999999</v>
      </c>
      <c r="G394" s="20">
        <v>22.946370000000002</v>
      </c>
      <c r="H394" s="20">
        <v>24.7117</v>
      </c>
      <c r="I394" s="20">
        <v>26.181480000000001</v>
      </c>
      <c r="J394" s="20">
        <v>28.972149999999999</v>
      </c>
      <c r="K394" s="20">
        <v>31.379000000000001</v>
      </c>
    </row>
    <row r="395" spans="1:11" x14ac:dyDescent="0.25">
      <c r="A395" s="20">
        <v>194.5</v>
      </c>
      <c r="B395" s="20">
        <v>16.4878</v>
      </c>
      <c r="C395" s="20">
        <v>16.863199999999999</v>
      </c>
      <c r="D395" s="20">
        <v>17.497610000000002</v>
      </c>
      <c r="E395" s="20">
        <v>18.748629999999999</v>
      </c>
      <c r="F395" s="20">
        <v>20.533919999999998</v>
      </c>
      <c r="G395" s="20">
        <v>22.990020000000001</v>
      </c>
      <c r="H395" s="20">
        <v>24.759129999999999</v>
      </c>
      <c r="I395" s="20">
        <v>26.232990000000001</v>
      </c>
      <c r="J395" s="20">
        <v>29.03407</v>
      </c>
      <c r="K395" s="20">
        <v>31.453140000000001</v>
      </c>
    </row>
    <row r="396" spans="1:11" x14ac:dyDescent="0.25">
      <c r="A396" s="20">
        <v>195.5</v>
      </c>
      <c r="B396" s="20">
        <v>16.524730000000002</v>
      </c>
      <c r="C396" s="20">
        <v>16.90025</v>
      </c>
      <c r="D396" s="20">
        <v>17.53492</v>
      </c>
      <c r="E396" s="20">
        <v>18.786650000000002</v>
      </c>
      <c r="F396" s="20">
        <v>20.57349</v>
      </c>
      <c r="G396" s="20">
        <v>23.03313</v>
      </c>
      <c r="H396" s="20">
        <v>24.80603</v>
      </c>
      <c r="I396" s="20">
        <v>26.283989999999999</v>
      </c>
      <c r="J396" s="20">
        <v>29.095580000000002</v>
      </c>
      <c r="K396" s="20">
        <v>31.52704</v>
      </c>
    </row>
    <row r="397" spans="1:11" x14ac:dyDescent="0.25">
      <c r="A397" s="20">
        <v>196.5</v>
      </c>
      <c r="B397" s="20">
        <v>16.561240000000002</v>
      </c>
      <c r="C397" s="20">
        <v>16.936889999999998</v>
      </c>
      <c r="D397" s="20">
        <v>17.5718</v>
      </c>
      <c r="E397" s="20">
        <v>18.824190000000002</v>
      </c>
      <c r="F397" s="20">
        <v>20.612559999999998</v>
      </c>
      <c r="G397" s="20">
        <v>23.075710000000001</v>
      </c>
      <c r="H397" s="20">
        <v>24.852399999999999</v>
      </c>
      <c r="I397" s="20">
        <v>26.334479999999999</v>
      </c>
      <c r="J397" s="20">
        <v>29.156700000000001</v>
      </c>
      <c r="K397" s="20">
        <v>31.600750000000001</v>
      </c>
    </row>
    <row r="398" spans="1:11" x14ac:dyDescent="0.25">
      <c r="A398" s="20">
        <v>197.5</v>
      </c>
      <c r="B398" s="20">
        <v>16.597329999999999</v>
      </c>
      <c r="C398" s="20">
        <v>16.97308</v>
      </c>
      <c r="D398" s="20">
        <v>17.60821</v>
      </c>
      <c r="E398" s="20">
        <v>18.861249999999998</v>
      </c>
      <c r="F398" s="20">
        <v>20.651109999999999</v>
      </c>
      <c r="G398" s="20">
        <v>23.117740000000001</v>
      </c>
      <c r="H398" s="20">
        <v>24.898240000000001</v>
      </c>
      <c r="I398" s="20">
        <v>26.384460000000001</v>
      </c>
      <c r="J398" s="20">
        <v>29.21743</v>
      </c>
      <c r="K398" s="20">
        <v>31.67427</v>
      </c>
    </row>
    <row r="399" spans="1:11" x14ac:dyDescent="0.25">
      <c r="A399" s="20">
        <v>198.5</v>
      </c>
      <c r="B399" s="20">
        <v>16.632950000000001</v>
      </c>
      <c r="C399" s="20">
        <v>17.008800000000001</v>
      </c>
      <c r="D399" s="20">
        <v>17.64415</v>
      </c>
      <c r="E399" s="20">
        <v>18.8978</v>
      </c>
      <c r="F399" s="20">
        <v>20.689119999999999</v>
      </c>
      <c r="G399" s="20">
        <v>23.15924</v>
      </c>
      <c r="H399" s="20">
        <v>24.943560000000002</v>
      </c>
      <c r="I399" s="20">
        <v>26.433959999999999</v>
      </c>
      <c r="J399" s="20">
        <v>29.277809999999999</v>
      </c>
      <c r="K399" s="20">
        <v>31.747640000000001</v>
      </c>
    </row>
    <row r="400" spans="1:11" x14ac:dyDescent="0.25">
      <c r="A400" s="20">
        <v>199.5</v>
      </c>
      <c r="B400" s="20">
        <v>16.668109999999999</v>
      </c>
      <c r="C400" s="20">
        <v>17.044039999999999</v>
      </c>
      <c r="D400" s="20">
        <v>17.679590000000001</v>
      </c>
      <c r="E400" s="20">
        <v>18.93384</v>
      </c>
      <c r="F400" s="20">
        <v>20.726610000000001</v>
      </c>
      <c r="G400" s="20">
        <v>23.200199999999999</v>
      </c>
      <c r="H400" s="20">
        <v>24.98836</v>
      </c>
      <c r="I400" s="20">
        <v>26.482980000000001</v>
      </c>
      <c r="J400" s="20">
        <v>29.33784</v>
      </c>
      <c r="K400" s="20">
        <v>31.820879999999999</v>
      </c>
    </row>
    <row r="401" spans="1:11" x14ac:dyDescent="0.25">
      <c r="A401" s="20">
        <v>200.5</v>
      </c>
      <c r="B401" s="20">
        <v>16.702760000000001</v>
      </c>
      <c r="C401" s="20">
        <v>17.078790000000001</v>
      </c>
      <c r="D401" s="20">
        <v>17.71452</v>
      </c>
      <c r="E401" s="20">
        <v>18.969349999999999</v>
      </c>
      <c r="F401" s="20">
        <v>20.763549999999999</v>
      </c>
      <c r="G401" s="20">
        <v>23.24062</v>
      </c>
      <c r="H401" s="20">
        <v>25.03265</v>
      </c>
      <c r="I401" s="20">
        <v>26.53153</v>
      </c>
      <c r="J401" s="20">
        <v>29.397549999999999</v>
      </c>
      <c r="K401" s="20">
        <v>31.894010000000002</v>
      </c>
    </row>
    <row r="402" spans="1:11" x14ac:dyDescent="0.25">
      <c r="A402" s="20">
        <v>201.5</v>
      </c>
      <c r="B402" s="20">
        <v>16.736899999999999</v>
      </c>
      <c r="C402" s="20">
        <v>17.113009999999999</v>
      </c>
      <c r="D402" s="20">
        <v>17.748919999999998</v>
      </c>
      <c r="E402" s="20">
        <v>19.00432</v>
      </c>
      <c r="F402" s="20">
        <v>20.799939999999999</v>
      </c>
      <c r="G402" s="20">
        <v>23.28051</v>
      </c>
      <c r="H402" s="20">
        <v>25.076429999999998</v>
      </c>
      <c r="I402" s="20">
        <v>26.579619999999998</v>
      </c>
      <c r="J402" s="20">
        <v>29.456949999999999</v>
      </c>
      <c r="K402" s="20">
        <v>31.96706</v>
      </c>
    </row>
    <row r="403" spans="1:11" x14ac:dyDescent="0.25">
      <c r="A403" s="20">
        <v>202.5</v>
      </c>
      <c r="B403" s="20">
        <v>16.770510000000002</v>
      </c>
      <c r="C403" s="20">
        <v>17.14669</v>
      </c>
      <c r="D403" s="20">
        <v>17.782779999999999</v>
      </c>
      <c r="E403" s="20">
        <v>19.038740000000001</v>
      </c>
      <c r="F403" s="20">
        <v>20.83578</v>
      </c>
      <c r="G403" s="20">
        <v>23.319859999999998</v>
      </c>
      <c r="H403" s="20">
        <v>25.119720000000001</v>
      </c>
      <c r="I403" s="20">
        <v>26.62726</v>
      </c>
      <c r="J403" s="20">
        <v>29.51606</v>
      </c>
      <c r="K403" s="20">
        <v>32.04007</v>
      </c>
    </row>
    <row r="404" spans="1:11" x14ac:dyDescent="0.25">
      <c r="A404" s="20">
        <v>203.5</v>
      </c>
      <c r="B404" s="20">
        <v>16.803560000000001</v>
      </c>
      <c r="C404" s="20">
        <v>17.17981</v>
      </c>
      <c r="D404" s="20">
        <v>17.81607</v>
      </c>
      <c r="E404" s="20">
        <v>19.072579999999999</v>
      </c>
      <c r="F404" s="20">
        <v>20.87105</v>
      </c>
      <c r="G404" s="20">
        <v>23.35867</v>
      </c>
      <c r="H404" s="20">
        <v>25.162510000000001</v>
      </c>
      <c r="I404" s="20">
        <v>26.674469999999999</v>
      </c>
      <c r="J404" s="20">
        <v>29.574909999999999</v>
      </c>
      <c r="K404" s="20">
        <v>32.113050000000001</v>
      </c>
    </row>
    <row r="405" spans="1:11" x14ac:dyDescent="0.25">
      <c r="A405" s="20">
        <v>204.5</v>
      </c>
      <c r="B405" s="20">
        <v>16.836030000000001</v>
      </c>
      <c r="C405" s="20">
        <v>17.212340000000001</v>
      </c>
      <c r="D405" s="20">
        <v>17.848780000000001</v>
      </c>
      <c r="E405" s="20">
        <v>19.10585</v>
      </c>
      <c r="F405" s="20">
        <v>20.905760000000001</v>
      </c>
      <c r="G405" s="20">
        <v>23.39696</v>
      </c>
      <c r="H405" s="20">
        <v>25.204820000000002</v>
      </c>
      <c r="I405" s="20">
        <v>26.721250000000001</v>
      </c>
      <c r="J405" s="20">
        <v>29.633500000000002</v>
      </c>
      <c r="K405" s="20">
        <v>32.186030000000002</v>
      </c>
    </row>
    <row r="406" spans="1:11" x14ac:dyDescent="0.25">
      <c r="A406" s="20">
        <v>205.5</v>
      </c>
      <c r="B406" s="20">
        <v>16.867899999999999</v>
      </c>
      <c r="C406" s="20">
        <v>17.244289999999999</v>
      </c>
      <c r="D406" s="20">
        <v>17.880890000000001</v>
      </c>
      <c r="E406" s="20">
        <v>19.13852</v>
      </c>
      <c r="F406" s="20">
        <v>20.939879999999999</v>
      </c>
      <c r="G406" s="20">
        <v>23.434709999999999</v>
      </c>
      <c r="H406" s="20">
        <v>25.246649999999999</v>
      </c>
      <c r="I406" s="20">
        <v>26.767610000000001</v>
      </c>
      <c r="J406" s="20">
        <v>29.691870000000002</v>
      </c>
      <c r="K406" s="20">
        <v>32.259050000000002</v>
      </c>
    </row>
    <row r="407" spans="1:11" x14ac:dyDescent="0.25">
      <c r="A407" s="20">
        <v>206.5</v>
      </c>
      <c r="B407" s="20">
        <v>16.899149999999999</v>
      </c>
      <c r="C407" s="20">
        <v>17.275600000000001</v>
      </c>
      <c r="D407" s="20">
        <v>17.912379999999999</v>
      </c>
      <c r="E407" s="20">
        <v>19.170590000000001</v>
      </c>
      <c r="F407" s="20">
        <v>20.97343</v>
      </c>
      <c r="G407" s="20">
        <v>23.47193</v>
      </c>
      <c r="H407" s="20">
        <v>25.288019999999999</v>
      </c>
      <c r="I407" s="20">
        <v>26.813580000000002</v>
      </c>
      <c r="J407" s="20">
        <v>29.750039999999998</v>
      </c>
      <c r="K407" s="20">
        <v>32.332120000000003</v>
      </c>
    </row>
    <row r="408" spans="1:11" x14ac:dyDescent="0.25">
      <c r="A408" s="20">
        <v>207.5</v>
      </c>
      <c r="B408" s="20">
        <v>16.929749999999999</v>
      </c>
      <c r="C408" s="20">
        <v>17.306280000000001</v>
      </c>
      <c r="D408" s="20">
        <v>17.943239999999999</v>
      </c>
      <c r="E408" s="20">
        <v>19.20204</v>
      </c>
      <c r="F408" s="20">
        <v>21.00638</v>
      </c>
      <c r="G408" s="20">
        <v>23.50863</v>
      </c>
      <c r="H408" s="20">
        <v>25.32892</v>
      </c>
      <c r="I408" s="20">
        <v>26.85915</v>
      </c>
      <c r="J408" s="20">
        <v>29.808019999999999</v>
      </c>
      <c r="K408" s="20">
        <v>32.405290000000001</v>
      </c>
    </row>
    <row r="409" spans="1:11" x14ac:dyDescent="0.25">
      <c r="A409" s="20">
        <v>208.5</v>
      </c>
      <c r="B409" s="20">
        <v>16.959689999999998</v>
      </c>
      <c r="C409" s="20">
        <v>17.336300000000001</v>
      </c>
      <c r="D409" s="20">
        <v>17.97344</v>
      </c>
      <c r="E409" s="20">
        <v>19.232849999999999</v>
      </c>
      <c r="F409" s="20">
        <v>21.038740000000001</v>
      </c>
      <c r="G409" s="20">
        <v>23.544799999999999</v>
      </c>
      <c r="H409" s="20">
        <v>25.36937</v>
      </c>
      <c r="I409" s="20">
        <v>26.90436</v>
      </c>
      <c r="J409" s="20">
        <v>29.865839999999999</v>
      </c>
      <c r="K409" s="20">
        <v>32.478589999999997</v>
      </c>
    </row>
    <row r="410" spans="1:11" x14ac:dyDescent="0.25">
      <c r="A410" s="20">
        <v>209.5</v>
      </c>
      <c r="B410" s="20">
        <v>16.988939999999999</v>
      </c>
      <c r="C410" s="20">
        <v>17.365639999999999</v>
      </c>
      <c r="D410" s="20">
        <v>18.002980000000001</v>
      </c>
      <c r="E410" s="20">
        <v>19.263010000000001</v>
      </c>
      <c r="F410" s="20">
        <v>21.070489999999999</v>
      </c>
      <c r="G410" s="20">
        <v>23.580449999999999</v>
      </c>
      <c r="H410" s="20">
        <v>25.409379999999999</v>
      </c>
      <c r="I410" s="20">
        <v>26.949200000000001</v>
      </c>
      <c r="J410" s="20">
        <v>29.92352</v>
      </c>
      <c r="K410" s="20">
        <v>32.552039999999998</v>
      </c>
    </row>
    <row r="411" spans="1:11" x14ac:dyDescent="0.25">
      <c r="A411" s="20">
        <v>210.5</v>
      </c>
      <c r="B411" s="20">
        <v>17.017489999999999</v>
      </c>
      <c r="C411" s="20">
        <v>17.394269999999999</v>
      </c>
      <c r="D411" s="20">
        <v>18.03182</v>
      </c>
      <c r="E411" s="20">
        <v>19.29252</v>
      </c>
      <c r="F411" s="20">
        <v>21.10163</v>
      </c>
      <c r="G411" s="20">
        <v>23.615580000000001</v>
      </c>
      <c r="H411" s="20">
        <v>25.44895</v>
      </c>
      <c r="I411" s="20">
        <v>26.9937</v>
      </c>
      <c r="J411" s="20">
        <v>29.981089999999998</v>
      </c>
      <c r="K411" s="20">
        <v>32.62567</v>
      </c>
    </row>
    <row r="412" spans="1:11" x14ac:dyDescent="0.25">
      <c r="A412" s="20">
        <v>211.5</v>
      </c>
      <c r="B412" s="20">
        <v>17.045300000000001</v>
      </c>
      <c r="C412" s="20">
        <v>17.422180000000001</v>
      </c>
      <c r="D412" s="20">
        <v>18.05996</v>
      </c>
      <c r="E412" s="20">
        <v>19.321349999999999</v>
      </c>
      <c r="F412" s="20">
        <v>21.132159999999999</v>
      </c>
      <c r="G412" s="20">
        <v>23.650189999999998</v>
      </c>
      <c r="H412" s="20">
        <v>25.488099999999999</v>
      </c>
      <c r="I412" s="20">
        <v>27.037870000000002</v>
      </c>
      <c r="J412" s="20">
        <v>30.03857</v>
      </c>
      <c r="K412" s="20">
        <v>32.69952</v>
      </c>
    </row>
    <row r="413" spans="1:11" x14ac:dyDescent="0.25">
      <c r="A413" s="20">
        <v>212.5</v>
      </c>
      <c r="B413" s="20">
        <v>17.07236</v>
      </c>
      <c r="C413" s="20">
        <v>17.449349999999999</v>
      </c>
      <c r="D413" s="20">
        <v>18.08737</v>
      </c>
      <c r="E413" s="20">
        <v>19.349489999999999</v>
      </c>
      <c r="F413" s="20">
        <v>21.16206</v>
      </c>
      <c r="G413" s="20">
        <v>23.684290000000001</v>
      </c>
      <c r="H413" s="20">
        <v>25.52684</v>
      </c>
      <c r="I413" s="20">
        <v>27.08173</v>
      </c>
      <c r="J413" s="20">
        <v>30.09599</v>
      </c>
      <c r="K413" s="20">
        <v>32.773620000000001</v>
      </c>
    </row>
    <row r="414" spans="1:11" x14ac:dyDescent="0.25">
      <c r="A414" s="20">
        <v>213.5</v>
      </c>
      <c r="B414" s="20">
        <v>17.09864</v>
      </c>
      <c r="C414" s="20">
        <v>17.475760000000001</v>
      </c>
      <c r="D414" s="20">
        <v>18.11403</v>
      </c>
      <c r="E414" s="20">
        <v>19.376930000000002</v>
      </c>
      <c r="F414" s="20">
        <v>21.19134</v>
      </c>
      <c r="G414" s="20">
        <v>23.717880000000001</v>
      </c>
      <c r="H414" s="20">
        <v>25.565169999999998</v>
      </c>
      <c r="I414" s="20">
        <v>27.12528</v>
      </c>
      <c r="J414" s="20">
        <v>30.153369999999999</v>
      </c>
      <c r="K414" s="20">
        <v>32.848019999999998</v>
      </c>
    </row>
    <row r="415" spans="1:11" x14ac:dyDescent="0.25">
      <c r="A415" s="20">
        <v>214.5</v>
      </c>
      <c r="B415" s="20">
        <v>17.124130000000001</v>
      </c>
      <c r="C415" s="20">
        <v>17.501370000000001</v>
      </c>
      <c r="D415" s="20">
        <v>18.13993</v>
      </c>
      <c r="E415" s="20">
        <v>19.403659999999999</v>
      </c>
      <c r="F415" s="20">
        <v>21.21997</v>
      </c>
      <c r="G415" s="20">
        <v>23.750969999999999</v>
      </c>
      <c r="H415" s="20">
        <v>25.603110000000001</v>
      </c>
      <c r="I415" s="20">
        <v>27.168559999999999</v>
      </c>
      <c r="J415" s="20">
        <v>30.210740000000001</v>
      </c>
      <c r="K415" s="20">
        <v>32.922719999999998</v>
      </c>
    </row>
    <row r="416" spans="1:11" x14ac:dyDescent="0.25">
      <c r="A416" s="20">
        <v>215.5</v>
      </c>
      <c r="B416" s="20">
        <v>17.148790000000002</v>
      </c>
      <c r="C416" s="20">
        <v>17.52618</v>
      </c>
      <c r="D416" s="20">
        <v>18.165050000000001</v>
      </c>
      <c r="E416" s="20">
        <v>19.429649999999999</v>
      </c>
      <c r="F416" s="20">
        <v>21.247969999999999</v>
      </c>
      <c r="G416" s="20">
        <v>23.783560000000001</v>
      </c>
      <c r="H416" s="20">
        <v>25.64067</v>
      </c>
      <c r="I416" s="20">
        <v>27.211569999999998</v>
      </c>
      <c r="J416" s="20">
        <v>30.26812</v>
      </c>
      <c r="K416" s="20">
        <v>32.997790000000002</v>
      </c>
    </row>
    <row r="417" spans="1:11" x14ac:dyDescent="0.25">
      <c r="A417" s="20">
        <v>216.5</v>
      </c>
      <c r="B417" s="20">
        <v>17.172599999999999</v>
      </c>
      <c r="C417" s="20">
        <v>17.550149999999999</v>
      </c>
      <c r="D417" s="20">
        <v>18.18937</v>
      </c>
      <c r="E417" s="20">
        <v>19.454910000000002</v>
      </c>
      <c r="F417" s="20">
        <v>21.275320000000001</v>
      </c>
      <c r="G417" s="20">
        <v>23.815639999999998</v>
      </c>
      <c r="H417" s="20">
        <v>25.677859999999999</v>
      </c>
      <c r="I417" s="20">
        <v>27.25433</v>
      </c>
      <c r="J417" s="20">
        <v>30.32554</v>
      </c>
      <c r="K417" s="20">
        <v>33.073239999999998</v>
      </c>
    </row>
    <row r="418" spans="1:11" x14ac:dyDescent="0.25">
      <c r="A418" s="20">
        <v>217.5</v>
      </c>
      <c r="B418" s="20">
        <v>17.195550000000001</v>
      </c>
      <c r="C418" s="20">
        <v>17.57328</v>
      </c>
      <c r="D418" s="20">
        <v>18.212859999999999</v>
      </c>
      <c r="E418" s="20">
        <v>19.479410000000001</v>
      </c>
      <c r="F418" s="20">
        <v>21.302019999999999</v>
      </c>
      <c r="G418" s="20">
        <v>23.847239999999999</v>
      </c>
      <c r="H418" s="20">
        <v>25.714700000000001</v>
      </c>
      <c r="I418" s="20">
        <v>27.296859999999999</v>
      </c>
      <c r="J418" s="20">
        <v>30.383040000000001</v>
      </c>
      <c r="K418" s="20">
        <v>33.149120000000003</v>
      </c>
    </row>
    <row r="419" spans="1:11" x14ac:dyDescent="0.25">
      <c r="A419" s="20">
        <v>218.5</v>
      </c>
      <c r="B419" s="20">
        <v>17.217600000000001</v>
      </c>
      <c r="C419" s="20">
        <v>17.59553</v>
      </c>
      <c r="D419" s="20">
        <v>18.235520000000001</v>
      </c>
      <c r="E419" s="20">
        <v>19.503139999999998</v>
      </c>
      <c r="F419" s="20">
        <v>21.328050000000001</v>
      </c>
      <c r="G419" s="20">
        <v>23.878350000000001</v>
      </c>
      <c r="H419" s="20">
        <v>25.751180000000002</v>
      </c>
      <c r="I419" s="20">
        <v>27.339179999999999</v>
      </c>
      <c r="J419" s="20">
        <v>30.440629999999999</v>
      </c>
      <c r="K419" s="20">
        <v>33.225459999999998</v>
      </c>
    </row>
    <row r="420" spans="1:11" x14ac:dyDescent="0.25">
      <c r="A420" s="20">
        <v>219.5</v>
      </c>
      <c r="B420" s="20">
        <v>17.23874</v>
      </c>
      <c r="C420" s="20">
        <v>17.616890000000001</v>
      </c>
      <c r="D420" s="20">
        <v>18.25732</v>
      </c>
      <c r="E420" s="20">
        <v>19.52608</v>
      </c>
      <c r="F420" s="20">
        <v>21.353429999999999</v>
      </c>
      <c r="G420" s="20">
        <v>23.90898</v>
      </c>
      <c r="H420" s="20">
        <v>25.787330000000001</v>
      </c>
      <c r="I420" s="20">
        <v>27.3813</v>
      </c>
      <c r="J420" s="20">
        <v>30.498349999999999</v>
      </c>
      <c r="K420" s="20">
        <v>33.302309999999999</v>
      </c>
    </row>
    <row r="421" spans="1:11" x14ac:dyDescent="0.25">
      <c r="A421" s="20">
        <v>220.5</v>
      </c>
      <c r="B421" s="20">
        <v>17.258939999999999</v>
      </c>
      <c r="C421" s="20">
        <v>17.637329999999999</v>
      </c>
      <c r="D421" s="20">
        <v>18.27824</v>
      </c>
      <c r="E421" s="20">
        <v>19.54823</v>
      </c>
      <c r="F421" s="20">
        <v>21.378119999999999</v>
      </c>
      <c r="G421" s="20">
        <v>23.939119999999999</v>
      </c>
      <c r="H421" s="20">
        <v>25.823170000000001</v>
      </c>
      <c r="I421" s="20">
        <v>27.423249999999999</v>
      </c>
      <c r="J421" s="20">
        <v>30.556229999999999</v>
      </c>
      <c r="K421" s="20">
        <v>33.379689999999997</v>
      </c>
    </row>
    <row r="422" spans="1:11" x14ac:dyDescent="0.25">
      <c r="A422" s="20">
        <v>221.5</v>
      </c>
      <c r="B422" s="20">
        <v>17.278179999999999</v>
      </c>
      <c r="C422" s="20">
        <v>17.656829999999999</v>
      </c>
      <c r="D422" s="20">
        <v>18.298259999999999</v>
      </c>
      <c r="E422" s="20">
        <v>19.569569999999999</v>
      </c>
      <c r="F422" s="20">
        <v>21.402149999999999</v>
      </c>
      <c r="G422" s="20">
        <v>23.968800000000002</v>
      </c>
      <c r="H422" s="20">
        <v>25.858689999999999</v>
      </c>
      <c r="I422" s="20">
        <v>27.465050000000002</v>
      </c>
      <c r="J422" s="20">
        <v>30.6143</v>
      </c>
      <c r="K422" s="20">
        <v>33.457659999999997</v>
      </c>
    </row>
    <row r="423" spans="1:11" x14ac:dyDescent="0.25">
      <c r="A423" s="20">
        <v>222.5</v>
      </c>
      <c r="B423" s="20">
        <v>17.296430000000001</v>
      </c>
      <c r="C423" s="20">
        <v>17.675370000000001</v>
      </c>
      <c r="D423" s="20">
        <v>18.317360000000001</v>
      </c>
      <c r="E423" s="20">
        <v>19.59008</v>
      </c>
      <c r="F423" s="20">
        <v>21.42548</v>
      </c>
      <c r="G423" s="20">
        <v>23.998010000000001</v>
      </c>
      <c r="H423" s="20">
        <v>25.893920000000001</v>
      </c>
      <c r="I423" s="20">
        <v>27.506710000000002</v>
      </c>
      <c r="J423" s="20">
        <v>30.672599999999999</v>
      </c>
      <c r="K423" s="20">
        <v>33.536239999999999</v>
      </c>
    </row>
    <row r="424" spans="1:11" x14ac:dyDescent="0.25">
      <c r="A424" s="20">
        <v>223.5</v>
      </c>
      <c r="B424" s="20">
        <v>17.313669999999998</v>
      </c>
      <c r="C424" s="20">
        <v>17.69293</v>
      </c>
      <c r="D424" s="20">
        <v>18.335519999999999</v>
      </c>
      <c r="E424" s="20">
        <v>19.609749999999998</v>
      </c>
      <c r="F424" s="20">
        <v>21.448129999999999</v>
      </c>
      <c r="G424" s="20">
        <v>24.026759999999999</v>
      </c>
      <c r="H424" s="20">
        <v>25.92887</v>
      </c>
      <c r="I424" s="20">
        <v>27.548259999999999</v>
      </c>
      <c r="J424" s="20">
        <v>30.73114</v>
      </c>
      <c r="K424" s="20">
        <v>33.615479999999998</v>
      </c>
    </row>
    <row r="425" spans="1:11" x14ac:dyDescent="0.25">
      <c r="A425" s="20">
        <v>224.5</v>
      </c>
      <c r="B425" s="20">
        <v>17.32987</v>
      </c>
      <c r="C425" s="20">
        <v>17.709479999999999</v>
      </c>
      <c r="D425" s="20">
        <v>18.352730000000001</v>
      </c>
      <c r="E425" s="20">
        <v>19.62857</v>
      </c>
      <c r="F425" s="20">
        <v>21.470079999999999</v>
      </c>
      <c r="G425" s="20">
        <v>24.055050000000001</v>
      </c>
      <c r="H425" s="20">
        <v>25.963560000000001</v>
      </c>
      <c r="I425" s="20">
        <v>27.58971</v>
      </c>
      <c r="J425" s="20">
        <v>30.78997</v>
      </c>
      <c r="K425" s="20">
        <v>33.695419999999999</v>
      </c>
    </row>
    <row r="426" spans="1:11" x14ac:dyDescent="0.25">
      <c r="A426" s="20">
        <v>225.5</v>
      </c>
      <c r="B426" s="20">
        <v>17.345009999999998</v>
      </c>
      <c r="C426" s="20">
        <v>17.725000000000001</v>
      </c>
      <c r="D426" s="20">
        <v>18.368960000000001</v>
      </c>
      <c r="E426" s="20">
        <v>19.646509999999999</v>
      </c>
      <c r="F426" s="20">
        <v>21.491340000000001</v>
      </c>
      <c r="G426" s="20">
        <v>24.082889999999999</v>
      </c>
      <c r="H426" s="20">
        <v>25.997990000000001</v>
      </c>
      <c r="I426" s="20">
        <v>27.63109</v>
      </c>
      <c r="J426" s="20">
        <v>30.84911</v>
      </c>
      <c r="K426" s="20">
        <v>33.776090000000003</v>
      </c>
    </row>
    <row r="427" spans="1:11" x14ac:dyDescent="0.25">
      <c r="A427" s="20">
        <v>226.5</v>
      </c>
      <c r="B427" s="20">
        <v>17.359069999999999</v>
      </c>
      <c r="C427" s="20">
        <v>17.739460000000001</v>
      </c>
      <c r="D427" s="20">
        <v>18.38419</v>
      </c>
      <c r="E427" s="20">
        <v>19.66358</v>
      </c>
      <c r="F427" s="20">
        <v>21.511880000000001</v>
      </c>
      <c r="G427" s="20">
        <v>24.110289999999999</v>
      </c>
      <c r="H427" s="20">
        <v>26.03219</v>
      </c>
      <c r="I427" s="20">
        <v>27.672419999999999</v>
      </c>
      <c r="J427" s="20">
        <v>30.908609999999999</v>
      </c>
      <c r="K427" s="20">
        <v>33.857559999999999</v>
      </c>
    </row>
    <row r="428" spans="1:11" x14ac:dyDescent="0.25">
      <c r="A428" s="20">
        <v>227.5</v>
      </c>
      <c r="B428" s="20">
        <v>17.372029999999999</v>
      </c>
      <c r="C428" s="20">
        <v>17.752859999999998</v>
      </c>
      <c r="D428" s="20">
        <v>18.398409999999998</v>
      </c>
      <c r="E428" s="20">
        <v>19.679749999999999</v>
      </c>
      <c r="F428" s="20">
        <v>21.53171</v>
      </c>
      <c r="G428" s="20">
        <v>24.137250000000002</v>
      </c>
      <c r="H428" s="20">
        <v>26.06617</v>
      </c>
      <c r="I428" s="20">
        <v>27.713719999999999</v>
      </c>
      <c r="J428" s="20">
        <v>30.968489999999999</v>
      </c>
      <c r="K428" s="20">
        <v>33.939839999999997</v>
      </c>
    </row>
    <row r="429" spans="1:11" x14ac:dyDescent="0.25">
      <c r="A429" s="20">
        <v>228.5</v>
      </c>
      <c r="B429" s="20">
        <v>17.383849999999999</v>
      </c>
      <c r="C429" s="20">
        <v>17.765149999999998</v>
      </c>
      <c r="D429" s="20">
        <v>18.41159</v>
      </c>
      <c r="E429" s="20">
        <v>19.695</v>
      </c>
      <c r="F429" s="20">
        <v>21.550820000000002</v>
      </c>
      <c r="G429" s="20">
        <v>24.163779999999999</v>
      </c>
      <c r="H429" s="20">
        <v>26.099930000000001</v>
      </c>
      <c r="I429" s="20">
        <v>27.755019999999998</v>
      </c>
      <c r="J429" s="20">
        <v>31.0288</v>
      </c>
      <c r="K429" s="20">
        <v>34.023000000000003</v>
      </c>
    </row>
    <row r="430" spans="1:11" x14ac:dyDescent="0.25">
      <c r="A430" s="20">
        <v>229.5</v>
      </c>
      <c r="B430" s="20">
        <v>17.39451</v>
      </c>
      <c r="C430" s="20">
        <v>17.776319999999998</v>
      </c>
      <c r="D430" s="20">
        <v>18.42371</v>
      </c>
      <c r="E430" s="20">
        <v>19.709330000000001</v>
      </c>
      <c r="F430" s="20">
        <v>21.569210000000002</v>
      </c>
      <c r="G430" s="20">
        <v>24.189879999999999</v>
      </c>
      <c r="H430" s="20">
        <v>26.133510000000001</v>
      </c>
      <c r="I430" s="20">
        <v>27.796330000000001</v>
      </c>
      <c r="J430" s="20">
        <v>31.089559999999999</v>
      </c>
      <c r="K430" s="20">
        <v>34.10707</v>
      </c>
    </row>
    <row r="431" spans="1:11" x14ac:dyDescent="0.25">
      <c r="A431" s="20">
        <v>230.5</v>
      </c>
      <c r="B431" s="20">
        <v>17.40399</v>
      </c>
      <c r="C431" s="20">
        <v>17.786349999999999</v>
      </c>
      <c r="D431" s="20">
        <v>18.434750000000001</v>
      </c>
      <c r="E431" s="20">
        <v>19.722719999999999</v>
      </c>
      <c r="F431" s="20">
        <v>21.586860000000001</v>
      </c>
      <c r="G431" s="20">
        <v>24.21557</v>
      </c>
      <c r="H431" s="20">
        <v>26.166920000000001</v>
      </c>
      <c r="I431" s="20">
        <v>27.837689999999998</v>
      </c>
      <c r="J431" s="20">
        <v>31.15082</v>
      </c>
      <c r="K431" s="20">
        <v>34.192100000000003</v>
      </c>
    </row>
    <row r="432" spans="1:11" x14ac:dyDescent="0.25">
      <c r="A432" s="20">
        <v>231.5</v>
      </c>
      <c r="B432" s="20">
        <v>17.41226</v>
      </c>
      <c r="C432" s="20">
        <v>17.795210000000001</v>
      </c>
      <c r="D432" s="20">
        <v>18.444700000000001</v>
      </c>
      <c r="E432" s="20">
        <v>19.73516</v>
      </c>
      <c r="F432" s="20">
        <v>21.60378</v>
      </c>
      <c r="G432" s="20">
        <v>24.240839999999999</v>
      </c>
      <c r="H432" s="20">
        <v>26.20016</v>
      </c>
      <c r="I432" s="20">
        <v>27.879100000000001</v>
      </c>
      <c r="J432" s="20">
        <v>31.212610000000002</v>
      </c>
      <c r="K432" s="20">
        <v>34.27814</v>
      </c>
    </row>
    <row r="433" spans="1:11" x14ac:dyDescent="0.25">
      <c r="A433" s="20">
        <v>232.5</v>
      </c>
      <c r="B433" s="20">
        <v>17.4193</v>
      </c>
      <c r="C433" s="20">
        <v>17.802879999999998</v>
      </c>
      <c r="D433" s="20">
        <v>18.453520000000001</v>
      </c>
      <c r="E433" s="20">
        <v>19.74662</v>
      </c>
      <c r="F433" s="20">
        <v>21.619959999999999</v>
      </c>
      <c r="G433" s="20">
        <v>24.265709999999999</v>
      </c>
      <c r="H433" s="20">
        <v>26.233260000000001</v>
      </c>
      <c r="I433" s="20">
        <v>27.92061</v>
      </c>
      <c r="J433" s="20">
        <v>31.27496</v>
      </c>
      <c r="K433" s="20">
        <v>34.365220000000001</v>
      </c>
    </row>
    <row r="434" spans="1:11" x14ac:dyDescent="0.25">
      <c r="A434" s="20">
        <v>233.5</v>
      </c>
      <c r="B434" s="20">
        <v>17.425080000000001</v>
      </c>
      <c r="C434" s="20">
        <v>17.809339999999999</v>
      </c>
      <c r="D434" s="20">
        <v>18.461210000000001</v>
      </c>
      <c r="E434" s="20">
        <v>19.757100000000001</v>
      </c>
      <c r="F434" s="20">
        <v>21.635390000000001</v>
      </c>
      <c r="G434" s="20">
        <v>24.290189999999999</v>
      </c>
      <c r="H434" s="20">
        <v>26.26624</v>
      </c>
      <c r="I434" s="20">
        <v>27.962230000000002</v>
      </c>
      <c r="J434" s="20">
        <v>31.33793</v>
      </c>
      <c r="K434" s="20">
        <v>34.453409999999998</v>
      </c>
    </row>
    <row r="435" spans="1:11" x14ac:dyDescent="0.25">
      <c r="A435" s="20">
        <v>234.5</v>
      </c>
      <c r="B435" s="20">
        <v>17.429580000000001</v>
      </c>
      <c r="C435" s="20">
        <v>17.81456</v>
      </c>
      <c r="D435" s="20">
        <v>18.46773</v>
      </c>
      <c r="E435" s="20">
        <v>19.766580000000001</v>
      </c>
      <c r="F435" s="20">
        <v>21.65006</v>
      </c>
      <c r="G435" s="20">
        <v>24.31427</v>
      </c>
      <c r="H435" s="20">
        <v>26.299109999999999</v>
      </c>
      <c r="I435" s="20">
        <v>28.003990000000002</v>
      </c>
      <c r="J435" s="20">
        <v>31.401540000000001</v>
      </c>
      <c r="K435" s="20">
        <v>34.542729999999999</v>
      </c>
    </row>
    <row r="436" spans="1:11" x14ac:dyDescent="0.25">
      <c r="A436" s="20">
        <v>235.5</v>
      </c>
      <c r="B436" s="20">
        <v>17.432780000000001</v>
      </c>
      <c r="C436" s="20">
        <v>17.818519999999999</v>
      </c>
      <c r="D436" s="20">
        <v>18.47308</v>
      </c>
      <c r="E436" s="20">
        <v>19.77505</v>
      </c>
      <c r="F436" s="20">
        <v>21.663969999999999</v>
      </c>
      <c r="G436" s="20">
        <v>24.337980000000002</v>
      </c>
      <c r="H436" s="20">
        <v>26.331890000000001</v>
      </c>
      <c r="I436" s="20">
        <v>28.045909999999999</v>
      </c>
      <c r="J436" s="20">
        <v>31.46583</v>
      </c>
      <c r="K436" s="20">
        <v>34.63326</v>
      </c>
    </row>
    <row r="437" spans="1:11" x14ac:dyDescent="0.25">
      <c r="A437" s="20">
        <v>236.5</v>
      </c>
      <c r="B437" s="20">
        <v>17.434650000000001</v>
      </c>
      <c r="C437" s="20">
        <v>17.821190000000001</v>
      </c>
      <c r="D437" s="20">
        <v>18.477219999999999</v>
      </c>
      <c r="E437" s="20">
        <v>19.78248</v>
      </c>
      <c r="F437" s="20">
        <v>21.677119999999999</v>
      </c>
      <c r="G437" s="20">
        <v>24.3613</v>
      </c>
      <c r="H437" s="20">
        <v>26.36459</v>
      </c>
      <c r="I437" s="20">
        <v>28.088010000000001</v>
      </c>
      <c r="J437" s="20">
        <v>31.530850000000001</v>
      </c>
      <c r="K437" s="20">
        <v>34.725029999999997</v>
      </c>
    </row>
    <row r="438" spans="1:11" x14ac:dyDescent="0.25">
      <c r="A438" s="20">
        <v>237.5</v>
      </c>
      <c r="B438" s="20">
        <v>17.43515</v>
      </c>
      <c r="C438" s="20">
        <v>17.822559999999999</v>
      </c>
      <c r="D438" s="20">
        <v>18.480139999999999</v>
      </c>
      <c r="E438" s="20">
        <v>19.788869999999999</v>
      </c>
      <c r="F438" s="20">
        <v>21.689489999999999</v>
      </c>
      <c r="G438" s="20">
        <v>24.384260000000001</v>
      </c>
      <c r="H438" s="20">
        <v>26.39723</v>
      </c>
      <c r="I438" s="20">
        <v>28.13034</v>
      </c>
      <c r="J438" s="20">
        <v>31.596640000000001</v>
      </c>
      <c r="K438" s="20">
        <v>34.818100000000001</v>
      </c>
    </row>
    <row r="439" spans="1:11" x14ac:dyDescent="0.25">
      <c r="A439" s="20">
        <v>238.5</v>
      </c>
      <c r="B439" s="20">
        <v>17.434270000000001</v>
      </c>
      <c r="C439" s="20">
        <v>17.822590000000002</v>
      </c>
      <c r="D439" s="20">
        <v>18.481819999999999</v>
      </c>
      <c r="E439" s="20">
        <v>19.7942</v>
      </c>
      <c r="F439" s="20">
        <v>21.701080000000001</v>
      </c>
      <c r="G439" s="20">
        <v>24.406860000000002</v>
      </c>
      <c r="H439" s="20">
        <v>26.429839999999999</v>
      </c>
      <c r="I439" s="20">
        <v>28.172910000000002</v>
      </c>
      <c r="J439" s="20">
        <v>31.663239999999998</v>
      </c>
      <c r="K439" s="20">
        <v>34.912500000000001</v>
      </c>
    </row>
    <row r="440" spans="1:11" x14ac:dyDescent="0.25">
      <c r="A440" s="20">
        <v>239.5</v>
      </c>
      <c r="B440" s="20">
        <v>17.431989999999999</v>
      </c>
      <c r="C440" s="20">
        <v>17.821269999999998</v>
      </c>
      <c r="D440" s="20">
        <v>18.482230000000001</v>
      </c>
      <c r="E440" s="20">
        <v>19.798459999999999</v>
      </c>
      <c r="F440" s="20">
        <v>21.71189</v>
      </c>
      <c r="G440" s="20">
        <v>24.429099999999998</v>
      </c>
      <c r="H440" s="20">
        <v>26.462430000000001</v>
      </c>
      <c r="I440" s="20">
        <v>28.21574</v>
      </c>
      <c r="J440" s="20">
        <v>31.730689999999999</v>
      </c>
      <c r="K440" s="20">
        <v>35.008310000000002</v>
      </c>
    </row>
    <row r="441" spans="1:11" x14ac:dyDescent="0.25">
      <c r="A441" s="20">
        <v>240</v>
      </c>
      <c r="B441" s="20">
        <v>17.430309999999999</v>
      </c>
      <c r="C441" s="20">
        <v>17.82009</v>
      </c>
      <c r="D441" s="20">
        <v>18.481960000000001</v>
      </c>
      <c r="E441" s="20">
        <v>19.800180000000001</v>
      </c>
      <c r="F441" s="20">
        <v>21.716999999999999</v>
      </c>
      <c r="G441" s="20">
        <v>24.440100000000001</v>
      </c>
      <c r="H441" s="20">
        <v>26.478719999999999</v>
      </c>
      <c r="I441" s="20">
        <v>28.237269999999999</v>
      </c>
      <c r="J441" s="20">
        <v>31.76474</v>
      </c>
      <c r="K441" s="20">
        <v>35.056750000000001</v>
      </c>
    </row>
    <row r="442" spans="1:11" x14ac:dyDescent="0.25">
      <c r="A442" s="20">
        <v>240.5</v>
      </c>
      <c r="B442" s="20">
        <v>17.428270000000001</v>
      </c>
      <c r="C442" s="20">
        <v>17.818560000000002</v>
      </c>
      <c r="D442" s="20">
        <v>18.481359999999999</v>
      </c>
      <c r="E442" s="20">
        <v>19.80162</v>
      </c>
      <c r="F442" s="20">
        <v>21.721910000000001</v>
      </c>
      <c r="G442" s="20">
        <v>24.45101</v>
      </c>
      <c r="H442" s="20">
        <v>26.49502</v>
      </c>
      <c r="I442" s="20">
        <v>28.258880000000001</v>
      </c>
      <c r="J442" s="20">
        <v>31.799029999999998</v>
      </c>
      <c r="K442" s="20">
        <v>35.105559999999997</v>
      </c>
    </row>
  </sheetData>
  <sheetProtection password="C74A" sheet="1" objects="1" scenarios="1"/>
  <mergeCells count="2">
    <mergeCell ref="A1:K1"/>
    <mergeCell ref="A222:K22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FB749-5B97-4820-AE9E-1CB4B2EA8567}">
  <sheetPr codeName="Sheet15">
    <tabColor theme="9"/>
  </sheetPr>
  <dimension ref="A1:BA3"/>
  <sheetViews>
    <sheetView topLeftCell="C1" zoomScaleNormal="100" workbookViewId="0">
      <selection activeCell="L2" sqref="L2"/>
    </sheetView>
  </sheetViews>
  <sheetFormatPr defaultColWidth="9.140625" defaultRowHeight="15" x14ac:dyDescent="0.25"/>
  <cols>
    <col min="1" max="1" width="13" style="47" bestFit="1" customWidth="1"/>
    <col min="2" max="2" width="14.7109375" style="47" customWidth="1"/>
    <col min="3" max="3" width="22.7109375" style="47" bestFit="1" customWidth="1"/>
    <col min="4" max="4" width="27.7109375" style="47" bestFit="1" customWidth="1"/>
    <col min="5" max="5" width="13.7109375" style="47" customWidth="1"/>
    <col min="6" max="6" width="14.28515625" style="47" customWidth="1"/>
    <col min="7" max="7" width="21.28515625" style="47" customWidth="1"/>
    <col min="8" max="8" width="21.42578125" style="47" customWidth="1"/>
    <col min="9" max="9" width="23.85546875" style="47" customWidth="1"/>
    <col min="10" max="10" width="15.42578125" style="47" bestFit="1" customWidth="1"/>
    <col min="11" max="11" width="9.85546875" style="47" bestFit="1" customWidth="1"/>
    <col min="12" max="12" width="17.5703125" style="47" bestFit="1" customWidth="1"/>
    <col min="13" max="13" width="20.42578125" style="47" bestFit="1" customWidth="1"/>
    <col min="14" max="14" width="21.5703125" style="47" bestFit="1" customWidth="1"/>
    <col min="15" max="15" width="15" style="47" hidden="1" customWidth="1"/>
    <col min="16" max="16" width="16.85546875" style="47" hidden="1" customWidth="1"/>
    <col min="17" max="17" width="17.28515625" style="47" hidden="1" customWidth="1"/>
    <col min="18" max="18" width="15.5703125" style="47" hidden="1" customWidth="1"/>
    <col min="19" max="19" width="20.85546875" style="47" hidden="1" customWidth="1"/>
    <col min="20" max="20" width="14.5703125" style="47" hidden="1" customWidth="1"/>
    <col min="21" max="21" width="13" style="47" hidden="1" customWidth="1"/>
    <col min="22" max="22" width="20.140625" style="47" hidden="1" customWidth="1"/>
    <col min="23" max="23" width="20.28515625" style="47" hidden="1" customWidth="1"/>
    <col min="24" max="24" width="16.42578125" style="47" hidden="1" customWidth="1"/>
    <col min="25" max="25" width="8.42578125" style="47" hidden="1" customWidth="1"/>
    <col min="26" max="26" width="7.85546875" style="47" hidden="1" customWidth="1"/>
    <col min="27" max="27" width="12.140625" style="47" hidden="1" customWidth="1"/>
    <col min="28" max="28" width="7.5703125" style="47" hidden="1" customWidth="1"/>
    <col min="29" max="29" width="18.5703125" style="47" hidden="1" customWidth="1"/>
    <col min="30" max="30" width="16.5703125" style="47" hidden="1" customWidth="1"/>
    <col min="31" max="31" width="17.140625" style="47" hidden="1" customWidth="1"/>
    <col min="32" max="32" width="11.140625" style="47" hidden="1" customWidth="1"/>
    <col min="33" max="33" width="14.7109375" style="47" bestFit="1" customWidth="1"/>
    <col min="34" max="34" width="15.7109375" style="47" hidden="1" customWidth="1"/>
    <col min="35" max="36" width="16.7109375" style="47" hidden="1" customWidth="1"/>
    <col min="37" max="40" width="16.28515625" style="47" hidden="1" customWidth="1"/>
    <col min="41" max="44" width="16.85546875" style="47" hidden="1" customWidth="1"/>
    <col min="45" max="45" width="10.7109375" style="47" hidden="1" customWidth="1"/>
    <col min="46" max="46" width="17" style="47" hidden="1" customWidth="1"/>
    <col min="47" max="48" width="17.5703125" style="47" hidden="1" customWidth="1"/>
    <col min="49" max="49" width="20" style="47" hidden="1" customWidth="1"/>
    <col min="50" max="51" width="20.5703125" style="47" hidden="1" customWidth="1"/>
    <col min="52" max="52" width="18.28515625" style="47" hidden="1" customWidth="1"/>
    <col min="53" max="53" width="21.85546875" style="47" bestFit="1" customWidth="1"/>
    <col min="54" max="16384" width="9.140625" style="47"/>
  </cols>
  <sheetData>
    <row r="1" spans="1:53" x14ac:dyDescent="0.25">
      <c r="A1" s="50" t="s">
        <v>0</v>
      </c>
      <c r="B1" s="50" t="s">
        <v>1</v>
      </c>
      <c r="C1" s="50" t="s">
        <v>2</v>
      </c>
      <c r="D1" s="50" t="s">
        <v>3</v>
      </c>
      <c r="E1" s="50" t="s">
        <v>4</v>
      </c>
      <c r="F1" s="50" t="s">
        <v>5</v>
      </c>
      <c r="G1" s="50" t="s">
        <v>7</v>
      </c>
      <c r="H1" s="50" t="s">
        <v>8</v>
      </c>
      <c r="I1" s="50" t="s">
        <v>9</v>
      </c>
      <c r="J1" s="50" t="s">
        <v>10</v>
      </c>
      <c r="K1" s="50" t="s">
        <v>11</v>
      </c>
      <c r="L1" s="50" t="s">
        <v>12</v>
      </c>
      <c r="M1" s="50" t="s">
        <v>14</v>
      </c>
      <c r="N1" s="50" t="s">
        <v>15</v>
      </c>
      <c r="O1" s="50" t="s">
        <v>16</v>
      </c>
      <c r="P1" s="50" t="s">
        <v>17</v>
      </c>
      <c r="Q1" s="50" t="s">
        <v>18</v>
      </c>
      <c r="R1" s="50" t="s">
        <v>19</v>
      </c>
      <c r="S1" s="50" t="s">
        <v>20</v>
      </c>
      <c r="T1" s="50" t="s">
        <v>21</v>
      </c>
      <c r="U1" s="50" t="s">
        <v>22</v>
      </c>
      <c r="V1" s="50" t="s">
        <v>23</v>
      </c>
      <c r="W1" s="50" t="s">
        <v>24</v>
      </c>
      <c r="X1" s="50" t="s">
        <v>25</v>
      </c>
      <c r="Y1" s="50" t="s">
        <v>26</v>
      </c>
      <c r="Z1" s="50" t="s">
        <v>27</v>
      </c>
      <c r="AA1" s="50" t="s">
        <v>28</v>
      </c>
      <c r="AB1" s="50" t="s">
        <v>29</v>
      </c>
      <c r="AC1" s="50" t="s">
        <v>30</v>
      </c>
      <c r="AD1" s="50" t="s">
        <v>31</v>
      </c>
      <c r="AE1" s="50" t="s">
        <v>32</v>
      </c>
      <c r="AF1" s="50" t="s">
        <v>33</v>
      </c>
      <c r="AG1" s="50" t="s">
        <v>34</v>
      </c>
      <c r="AH1" s="50" t="s">
        <v>35</v>
      </c>
      <c r="AI1" s="50" t="s">
        <v>36</v>
      </c>
      <c r="AJ1" s="50" t="s">
        <v>37</v>
      </c>
      <c r="AK1" s="50" t="s">
        <v>38</v>
      </c>
      <c r="AL1" s="50" t="s">
        <v>39</v>
      </c>
      <c r="AM1" s="50" t="s">
        <v>40</v>
      </c>
      <c r="AN1" s="50" t="s">
        <v>41</v>
      </c>
      <c r="AO1" s="50" t="s">
        <v>42</v>
      </c>
      <c r="AP1" s="50" t="s">
        <v>43</v>
      </c>
      <c r="AQ1" s="50" t="s">
        <v>44</v>
      </c>
      <c r="AR1" s="50" t="s">
        <v>45</v>
      </c>
      <c r="AS1" s="50" t="s">
        <v>46</v>
      </c>
      <c r="AT1" s="50" t="s">
        <v>47</v>
      </c>
      <c r="AU1" s="50" t="s">
        <v>48</v>
      </c>
      <c r="AV1" s="50" t="s">
        <v>49</v>
      </c>
      <c r="AW1" s="50" t="s">
        <v>50</v>
      </c>
      <c r="AX1" s="50" t="s">
        <v>51</v>
      </c>
      <c r="AY1" s="50" t="s">
        <v>52</v>
      </c>
      <c r="AZ1" s="50" t="s">
        <v>53</v>
      </c>
      <c r="BA1" s="50" t="s">
        <v>55</v>
      </c>
    </row>
    <row r="2" spans="1:53" x14ac:dyDescent="0.25">
      <c r="A2" s="48">
        <v>530</v>
      </c>
      <c r="B2" s="48">
        <v>48</v>
      </c>
      <c r="C2" s="50" t="str">
        <f>VLOOKUP(StudentTable6[[#This Row],[LEA Code]],School_Listing[[System Code]:[System Name]],2,FALSE)</f>
        <v>LOUDON COUNTY</v>
      </c>
      <c r="D2" s="50" t="str">
        <f>VLOOKUP(StudentTable6[[#This Row],[LEA Code]]&amp;StudentTable6[[#This Row],[School Code]],School_Listing[[Column1]:[School Name]],2,FALSE)</f>
        <v>North Middle School</v>
      </c>
      <c r="E2" s="55">
        <v>42280</v>
      </c>
      <c r="F2" s="47" t="s">
        <v>56</v>
      </c>
      <c r="G2" s="47" t="s">
        <v>57</v>
      </c>
      <c r="H2" s="47" t="s">
        <v>58</v>
      </c>
      <c r="I2" s="47" t="s">
        <v>59</v>
      </c>
      <c r="J2" s="55">
        <v>36802</v>
      </c>
      <c r="K2" s="47" t="s">
        <v>60</v>
      </c>
      <c r="L2" s="47">
        <v>60.5</v>
      </c>
      <c r="M2" s="47">
        <v>102</v>
      </c>
      <c r="N2" s="47">
        <v>70</v>
      </c>
      <c r="P2" s="47" t="s">
        <v>61</v>
      </c>
      <c r="Q2" s="47" t="s">
        <v>61</v>
      </c>
      <c r="R2" s="47" t="s">
        <v>61</v>
      </c>
      <c r="S2" s="47" t="s">
        <v>61</v>
      </c>
      <c r="T2" s="50" t="str">
        <f>IFERROR(IF(OR(StudentTable6[[#This Row],[Vision Exam]] = "F", StudentTable6[[#This Row],[Hearing Exam]] = "F", StudentTable6[[#This Row],[Scoliosis Exam]] = "F",StudentTable6[[#This Row],[Dental Exam]]="F", StudentTable6[[#This Row],[Color Vision Exam]]="F",NOT(OR(StudentTable6[[#This Row],[Weight Category]] = "Normal",StudentTable6[[#This Row],[Weight Category]] = "")), NOT(OR(StudentTable6[[#This Row],[BP Category]] ="Normal",StudentTable6[[#This Row],[BP Category]] =""))),"Yes", "No"),"")</f>
        <v>No</v>
      </c>
      <c r="X2" s="47" t="s">
        <v>62</v>
      </c>
      <c r="Y2" s="47" t="s">
        <v>63</v>
      </c>
      <c r="Z2" s="47" t="s">
        <v>64</v>
      </c>
      <c r="AA2" s="47">
        <v>37115</v>
      </c>
      <c r="AB2" s="54" t="str">
        <f>IFERROR(#REF!/(StudentTable6[[#This Row],[Height (inches)]]^2)*703,"")</f>
        <v/>
      </c>
      <c r="AC2" s="50" t="str">
        <f>IF(StudentTable6[[#This Row],[BMI]]="","",IFERROR(IF(StudentTable6[[#This Row],[BMI]]&lt;StudentTable6[[#This Row],[BMI 5th Perc]],"Underweight",IF(AND(StudentTable6[[#This Row],[BMI]]&gt;=StudentTable6[[#This Row],[BMI 5th Perc]],StudentTable6[[#This Row],[BMI]]&lt;StudentTable6[[#This Row],[BMI 85th Perc]]),"Normal",IF(AND(StudentTable6[[#This Row],[BMI]]&gt;=StudentTable6[[#This Row],[BMI 85th Perc]],StudentTable6[[#This Row],[BMI]]&lt;StudentTable6[[#This Row],[BMI 95th Perc]]),"Overweight",IF(StudentTable6[[#This Row],[BMI]]&gt;=StudentTable6[[#This Row],[BMI 95th Perc]],"Obese","Out-of-Bounds")))),""))</f>
        <v/>
      </c>
      <c r="AD2" s="50">
        <f ca="1">IF(StudentTable6[[#This Row],[Systolic BP (Final)]]&lt;&gt;"",IF(StudentTable6[[#This Row],[Systolic BP (Final)]]&lt;StudentTable6[[#This Row],[SBP 90th Perc]],0,IF(AND(StudentTable6[[#This Row],[Systolic BP (Final)]]&lt;StudentTable6[[#This Row],[SBP 95th Perc]], StudentTable6[[#This Row],[Systolic BP (Final)]]&gt;=StudentTable6[[#This Row],[SBP 90th Perc]]),1,IF(AND(StudentTable6[[#This Row],[Systolic BP (Final)]]&lt;StudentTable6[[#This Row],[SBP 99th Perc]],StudentTable6[[#This Row],[Systolic BP (Final)]]&gt;=StudentTable6[[#This Row],[SBP 95th Perc]]),2,IF(StudentTable6[[#This Row],[Systolic BP (Final)]]&gt;=StudentTable6[[#This Row],[SBP 99th Perc]],3,"")))),"")</f>
        <v>0</v>
      </c>
      <c r="AE2" s="50">
        <f ca="1">IF(StudentTable6[[#This Row],[Diastolic BP (Final)]]&lt;&gt;"",IF(StudentTable6[[#This Row],[Diastolic BP (Final)]]&lt;StudentTable6[[#This Row],[DBP 90th Perc]],0,IF(AND(StudentTable6[[#This Row],[Diastolic BP (Final)]]&lt;StudentTable6[[#This Row],[DBP 95th Perc]], StudentTable6[[#This Row],[Diastolic BP (Final)]]&gt;=StudentTable6[[#This Row],[DBP 90th Perc]]),1,IF(AND(StudentTable6[[#This Row],[Diastolic BP (Final)]]&lt;StudentTable6[[#This Row],[DBP 99th Perc]],StudentTable6[[#This Row],[Diastolic BP (Final)]]&gt;=StudentTable6[[#This Row],[DBP 95th Perc]]),2,IF(StudentTable6[[#This Row],[Diastolic BP (Final)]]&gt;=StudentTable6[[#This Row],[DBP 99th Perc]],3,"")))),"")</f>
        <v>0</v>
      </c>
      <c r="AF2" s="50">
        <f ca="1">IF(StudentTable6[[#This Row],[Height (inches)]]="","",IF(StudentTable6[[#This Row],[Systolic  Level]]&lt;=StudentTable6[[#This Row],[Diastolic Level]],StudentTable6[Diastolic Level],StudentTable6[Systolic  Level]))</f>
        <v>0</v>
      </c>
      <c r="AG2" s="50" t="str">
        <f>IF(OR(StudentTable6[[#This Row],[Systolic BP (Final)]]&gt;=StudentTable6[[#This Row],[Quick SBP Check]],StudentTable6[[#This Row],[Diastolic BP (Final)]]&gt;=StudentTable6[[#This Row],[Quick DBP Check]]),StudentTable6[[#This Row],[BP Result]],"Normal")</f>
        <v>Normal</v>
      </c>
      <c r="AH2" s="54">
        <f>IFERROR(IF(StudentTable6[[#This Row],[Gender]]="M",VLOOKUP(ROUNDDOWN(YEARFRAC(StudentTable6[[#This Row],[Exam Date]],StudentTable6[[#This Row],[Date of Birth]],1)*12,1),BMITable!$A$3:$K$221,3,TRUE),IF(StudentTable6[[#This Row],[Gender]]="F",VLOOKUP(ROUNDDOWN(YEARFRAC(StudentTable6[[#This Row],[Exam Date]],StudentTable6[[#This Row],[Date of Birth]],1)*12,1),BMITable!$A$224:$K$442,3,TRUE),"")),"")</f>
        <v>16.268419999999999</v>
      </c>
      <c r="AI2" s="54">
        <f>IFERROR(IF(StudentTable6[[#This Row],[Gender]]="M",VLOOKUP(ROUNDDOWN(YEARFRAC(StudentTable6[[#This Row],[Exam Date]],StudentTable6[[#This Row],[Date of Birth]],1)*12,1),BMITable!$A$3:$K$221,8,TRUE),IF(StudentTable6[[#This Row],[Gender]]="F",VLOOKUP(ROUNDDOWN(YEARFRAC(StudentTable6[[#This Row],[Exam Date]],StudentTable6[[#This Row],[Date of Birth]],1)*12,1),BMITable!$A$224:$K$442,8,TRUE),"")),"")</f>
        <v>23.989850000000001</v>
      </c>
      <c r="AJ2" s="54">
        <f>IFERROR(IF(StudentTable6[[#This Row],[Gender]]="M",VLOOKUP(ROUNDDOWN(YEARFRAC(StudentTable6[[#This Row],[Exam Date]],StudentTable6[[#This Row],[Date of Birth]],1)*12,1),BMITable!$A$3:$K$221,10,TRUE),IF(StudentTable6[[#This Row],[Gender]]="F",VLOOKUP(ROUNDDOWN(YEARFRAC(StudentTable6[[#This Row],[Exam Date]],StudentTable6[[#This Row],[Date of Birth]],1)*12,1),BMITable!$A$224:$K$442,10,TRUE),"")),"")</f>
        <v>28.054680000000001</v>
      </c>
      <c r="AK2" s="50" t="str">
        <f ca="1">IFERROR(IF(StudentTable6[[#This Row],[Height (inches)]]&lt;&gt;"",HLOOKUP(StudentTable6[[#This Row],[Height (inches)]],INDIRECT(StudentTable6[[#This Row],[SBP Addy]]),2,TRUE),""),"")</f>
        <v/>
      </c>
      <c r="AL2" s="50" t="str">
        <f ca="1">IFERROR(IF(StudentTable6[[#This Row],[Height (inches)]]&lt;&gt;"",HLOOKUP(StudentTable6[[#This Row],[Height (inches)]],INDIRECT(StudentTable6[[#This Row],[SBP Addy]]),3,TRUE),""),"")</f>
        <v/>
      </c>
      <c r="AM2" s="50" t="str">
        <f ca="1">IFERROR(IF(StudentTable6[[#This Row],[Height (inches)]]&lt;&gt;"",HLOOKUP(StudentTable6[[#This Row],[Height (inches)]],INDIRECT(StudentTable6[[#This Row],[SBP Addy]]),4,TRUE),""),"")</f>
        <v/>
      </c>
      <c r="AN2" s="50" t="str">
        <f ca="1">IFERROR(IF(StudentTable6[[#This Row],[Height (inches)]]&lt;&gt;"",HLOOKUP(StudentTable6[[#This Row],[Height (inches)]],INDIRECT(StudentTable6[[#This Row],[SBP Addy]]),5,TRUE),""),"")</f>
        <v/>
      </c>
      <c r="AO2" s="50" t="str">
        <f ca="1">IFERROR(IF(StudentTable6[[#This Row],[Height (inches)]]&lt;&gt;"",HLOOKUP(StudentTable6[[#This Row],[Height (inches)]],INDIRECT(StudentTable6[[#This Row],[DBP Addy]]),2,TRUE),""),"")</f>
        <v/>
      </c>
      <c r="AP2" s="50" t="str">
        <f ca="1">IFERROR(IF(StudentTable6[[#This Row],[Height (inches)]]&lt;&gt;"",HLOOKUP(StudentTable6[[#This Row],[Height (inches)]],INDIRECT(StudentTable6[[#This Row],[DBP Addy]]),3,TRUE),""),"")</f>
        <v/>
      </c>
      <c r="AQ2" s="50" t="str">
        <f ca="1">IFERROR(IF(StudentTable6[[#This Row],[Height (inches)]]&lt;&gt;"",HLOOKUP(StudentTable6[[#This Row],[Height (inches)]],INDIRECT(StudentTable6[[#This Row],[DBP Addy]]),4,TRUE),""),"")</f>
        <v/>
      </c>
      <c r="AR2" s="50" t="str">
        <f ca="1">IFERROR(IF(StudentTable6[[#This Row],[Height (inches)]]&lt;&gt;"",HLOOKUP(StudentTable6[[#This Row],[Height (inches)]],INDIRECT(StudentTable6[[#This Row],[DBP Addy]]),5,TRUE),""),"")</f>
        <v/>
      </c>
      <c r="AS2" s="50">
        <f>IF(StudentTable6[[#This Row],[Gender]]="M",MATCH(ROUNDDOWN(YEARFRAC(StudentTable6[[#This Row],[Exam Date]],StudentTable6[[#This Row],[Date of Birth]]),0),'BP Lookup Table'!$A$3:$A$82,1)+ROW('BP Lookup Table'!$A$3:$A$82)-1,IF(StudentTable6[[#This Row],[Gender]]="F",MATCH(ROUNDDOWN(YEARFRAC(StudentTable6[[#This Row],[Exam Date]],StudentTable6[[#This Row],[Date of Birth]]),0),'BP Lookup Table'!$A$86:$A$161,1)+ROW('BP Lookup Table'!$A$86:$A$161)-1,""))</f>
        <v>151</v>
      </c>
      <c r="AT2" s="50" t="str">
        <f>IF(StudentTable6[[#This Row],[BP Row]]&lt;&gt;"","BPTable!B"&amp;StudentTable6[[#This Row],[BP Row]]&amp;":"&amp;"I"&amp;StudentTable6[[#This Row],[BP Row]]+4,"")</f>
        <v>BPTable!B151:I155</v>
      </c>
      <c r="AU2" s="50" t="str">
        <f>IF(StudentTable6[[#This Row],[BP Row]]&lt;&gt;"","BPTable!J"&amp;StudentTable6[[#This Row],[BP Row]]&amp;":"&amp;"Q"&amp;StudentTable6[[#This Row],[BP Row]]+4,"")</f>
        <v>BPTable!J151:Q155</v>
      </c>
      <c r="AV2" s="50">
        <f>ROUND(_xlfn.DAYS(StudentTable6[[#This Row],[Exam Date]],StudentTable6[[#This Row],[Date of Birth]])/365,0)</f>
        <v>15</v>
      </c>
      <c r="AW2" s="50">
        <f>IF(StudentTable6[[#This Row],[Gender]]="M",INDEX('Simplified BP table'!$B$4:$B$20,MATCH(StudentTable6[[#This Row],[Student Age]],'Simplified BP table'!$A$4:$A$20,0)),INDEX('Simplified BP table'!$D$4:$D$20,MATCH(StudentTable6[[#This Row],[Student Age]],'Simplified BP table'!$A$4:$A$20,0)))</f>
        <v>120</v>
      </c>
      <c r="AX2" s="50">
        <f>IF(StudentTable6[[#This Row],[Gender]]="M",INDEX('Simplified BP table'!$C$4:$C$20,MATCH(StudentTable6[[#This Row],[Student Age]],'Simplified BP table'!$A$4:$A$20,0)),INDEX('Simplified BP table'!$E$4:$E$20,MATCH(StudentTable6[[#This Row],[Student Age]],'Simplified BP table'!$A$4:$A$20,0)))</f>
        <v>80</v>
      </c>
      <c r="AY2" s="50" t="str">
        <f ca="1">IF(StudentTable6[[#This Row],[Height (inches)]]="","Height Needed",IFERROR(IF(StudentTable6[[#This Row],[BP Final]]=0,"Normal",IF(StudentTable6[[#This Row],[BP Final]]=1,"Pre-HT",IF(StudentTable6[[#This Row],[BP Final]]=2,"Stage 1 HT",IF(StudentTable6[[#This Row],[BP Final]]=3,"Stage 2 HT","Out of Range")))),""))</f>
        <v>Normal</v>
      </c>
      <c r="AZ2" s="50" t="str">
        <f>IF(OR(StudentTable6[[#This Row],[Vision Exam]] = "F", StudentTable6[[#This Row],[Hearing Exam]] = "F", StudentTable6[[#This Row],[Scoliosis Exam]] = "F",StudentTable6[[#This Row],[Dental Exam]]="F", StudentTable6[[#This Row],[Color Vision Exam]]="F",StudentTable6[[#This Row],[Weight Category]] &lt;&gt; "Normal", StudentTable6[[#This Row],[BP Category]] &lt;&gt;"Normal"),"Yes", "No")</f>
        <v>Yes</v>
      </c>
    </row>
    <row r="3" spans="1:53" x14ac:dyDescent="0.25">
      <c r="A3" s="48">
        <v>530</v>
      </c>
      <c r="B3" s="48">
        <v>48</v>
      </c>
      <c r="C3" s="50" t="str">
        <f>VLOOKUP(StudentTable6[[#This Row],[LEA Code]],School_Listing[[System Code]:[System Name]],2,FALSE)</f>
        <v>LOUDON COUNTY</v>
      </c>
      <c r="D3" s="50" t="str">
        <f>VLOOKUP(StudentTable6[[#This Row],[LEA Code]]&amp;StudentTable6[[#This Row],[School Code]],School_Listing[[Column1]:[School Name]],2,FALSE)</f>
        <v>North Middle School</v>
      </c>
      <c r="E3" s="55">
        <v>43964</v>
      </c>
      <c r="F3" s="47" t="s">
        <v>65</v>
      </c>
      <c r="J3" s="55">
        <v>41199</v>
      </c>
      <c r="K3" s="47" t="s">
        <v>66</v>
      </c>
      <c r="L3" s="47">
        <v>53.4</v>
      </c>
      <c r="M3" s="47">
        <v>130</v>
      </c>
      <c r="N3" s="47">
        <v>71</v>
      </c>
      <c r="O3" s="47" t="s">
        <v>61</v>
      </c>
      <c r="P3" s="47" t="s">
        <v>61</v>
      </c>
      <c r="Q3" s="47" t="s">
        <v>61</v>
      </c>
      <c r="R3" s="47" t="s">
        <v>61</v>
      </c>
      <c r="S3" s="47" t="s">
        <v>61</v>
      </c>
      <c r="T3" s="50" t="str">
        <f ca="1">IFERROR(IF(OR(StudentTable6[[#This Row],[Vision Exam]] = "F", StudentTable6[[#This Row],[Hearing Exam]] = "F", StudentTable6[[#This Row],[Scoliosis Exam]] = "F",StudentTable6[[#This Row],[Dental Exam]]="F", StudentTable6[[#This Row],[Color Vision Exam]]="F",NOT(OR(StudentTable6[[#This Row],[Weight Category]] = "Normal",StudentTable6[[#This Row],[Weight Category]] = "")), NOT(OR(StudentTable6[[#This Row],[BP Category]] ="Normal",StudentTable6[[#This Row],[BP Category]] =""))),"Yes", "No"),"")</f>
        <v>No</v>
      </c>
      <c r="Z3" s="47" t="s">
        <v>64</v>
      </c>
      <c r="AB3" s="51" t="str">
        <f>IFERROR(#REF!/(StudentTable6[[#This Row],[Height (inches)]]^2)*703,"")</f>
        <v/>
      </c>
      <c r="AC3" s="47" t="str">
        <f>IF(StudentTable6[[#This Row],[BMI]]="","",IFERROR(IF(StudentTable6[[#This Row],[BMI]]&lt;StudentTable6[[#This Row],[BMI 5th Perc]],"Underweight",IF(AND(StudentTable6[[#This Row],[BMI]]&gt;=StudentTable6[[#This Row],[BMI 5th Perc]],StudentTable6[[#This Row],[BMI]]&lt;StudentTable6[[#This Row],[BMI 85th Perc]]),"Normal",IF(AND(StudentTable6[[#This Row],[BMI]]&gt;=StudentTable6[[#This Row],[BMI 85th Perc]],StudentTable6[[#This Row],[BMI]]&lt;StudentTable6[[#This Row],[BMI 95th Perc]]),"Overweight",IF(StudentTable6[[#This Row],[BMI]]&gt;=StudentTable6[[#This Row],[BMI 95th Perc]],"Obese","Out-of-Bounds")))),""))</f>
        <v/>
      </c>
      <c r="AD3" s="47">
        <f ca="1">IF(StudentTable6[[#This Row],[Systolic BP (Final)]]&lt;&gt;"",IF(StudentTable6[[#This Row],[Systolic BP (Final)]]&lt;StudentTable6[[#This Row],[SBP 90th Perc]],0,IF(AND(StudentTable6[[#This Row],[Systolic BP (Final)]]&lt;StudentTable6[[#This Row],[SBP 95th Perc]], StudentTable6[[#This Row],[Systolic BP (Final)]]&gt;=StudentTable6[[#This Row],[SBP 90th Perc]]),1,IF(AND(StudentTable6[[#This Row],[Systolic BP (Final)]]&lt;StudentTable6[[#This Row],[SBP 99th Perc]],StudentTable6[[#This Row],[Systolic BP (Final)]]&gt;=StudentTable6[[#This Row],[SBP 95th Perc]]),2,IF(StudentTable6[[#This Row],[Systolic BP (Final)]]&gt;=StudentTable6[[#This Row],[SBP 99th Perc]],3,"")))),"")</f>
        <v>0</v>
      </c>
      <c r="AE3" s="47">
        <f ca="1">IF(StudentTable6[[#This Row],[Diastolic BP (Final)]]&lt;&gt;"",IF(StudentTable6[[#This Row],[Diastolic BP (Final)]]&lt;StudentTable6[[#This Row],[DBP 90th Perc]],0,IF(AND(StudentTable6[[#This Row],[Diastolic BP (Final)]]&lt;StudentTable6[[#This Row],[DBP 95th Perc]], StudentTable6[[#This Row],[Diastolic BP (Final)]]&gt;=StudentTable6[[#This Row],[DBP 90th Perc]]),1,IF(AND(StudentTable6[[#This Row],[Diastolic BP (Final)]]&lt;StudentTable6[[#This Row],[DBP 99th Perc]],StudentTable6[[#This Row],[Diastolic BP (Final)]]&gt;=StudentTable6[[#This Row],[DBP 95th Perc]]),2,IF(StudentTable6[[#This Row],[Diastolic BP (Final)]]&gt;=StudentTable6[[#This Row],[DBP 99th Perc]],3,"")))),"")</f>
        <v>0</v>
      </c>
      <c r="AF3" s="47">
        <f ca="1">IF(StudentTable6[[#This Row],[Height (inches)]]="","",IF(StudentTable6[[#This Row],[Systolic  Level]]&lt;=StudentTable6[[#This Row],[Diastolic Level]],StudentTable6[Diastolic Level],StudentTable6[Systolic  Level]))</f>
        <v>0</v>
      </c>
      <c r="AG3" s="47" t="str">
        <f ca="1">IF(OR(StudentTable6[[#This Row],[Systolic BP (Final)]]&gt;=StudentTable6[[#This Row],[Quick SBP Check]],StudentTable6[[#This Row],[Diastolic BP (Final)]]&gt;=StudentTable6[[#This Row],[Quick DBP Check]]),StudentTable6[[#This Row],[BP Result]],"Normal")</f>
        <v>Normal</v>
      </c>
      <c r="AH3" s="51">
        <f>IFERROR(IF(StudentTable6[[#This Row],[Gender]]="M",VLOOKUP(ROUNDDOWN(YEARFRAC(StudentTable6[[#This Row],[Exam Date]],StudentTable6[[#This Row],[Date of Birth]],1)*12,1),BMITable!$A$3:$K$221,3,TRUE),IF(StudentTable6[[#This Row],[Gender]]="F",VLOOKUP(ROUNDDOWN(YEARFRAC(StudentTable6[[#This Row],[Exam Date]],StudentTable6[[#This Row],[Date of Birth]],1)*12,1),BMITable!$A$224:$K$442,3,TRUE),"")),"")</f>
        <v>13.747019999999999</v>
      </c>
      <c r="AI3" s="51">
        <f>IFERROR(IF(StudentTable6[[#This Row],[Gender]]="M",VLOOKUP(ROUNDDOWN(YEARFRAC(StudentTable6[[#This Row],[Exam Date]],StudentTable6[[#This Row],[Date of Birth]],1)*12,1),BMITable!$A$3:$K$221,8,TRUE),IF(StudentTable6[[#This Row],[Gender]]="F",VLOOKUP(ROUNDDOWN(YEARFRAC(StudentTable6[[#This Row],[Exam Date]],StudentTable6[[#This Row],[Date of Birth]],1)*12,1),BMITable!$A$224:$K$442,8,TRUE),"")),"")</f>
        <v>17.660489999999999</v>
      </c>
      <c r="AJ3" s="51">
        <f>IFERROR(IF(StudentTable6[[#This Row],[Gender]]="M",VLOOKUP(ROUNDDOWN(YEARFRAC(StudentTable6[[#This Row],[Exam Date]],StudentTable6[[#This Row],[Date of Birth]],1)*12,1),BMITable!$A$3:$K$221,10,TRUE),IF(StudentTable6[[#This Row],[Gender]]="F",VLOOKUP(ROUNDDOWN(YEARFRAC(StudentTable6[[#This Row],[Exam Date]],StudentTable6[[#This Row],[Date of Birth]],1)*12,1),BMITable!$A$224:$K$442,10,TRUE),"")),"")</f>
        <v>19.59272</v>
      </c>
      <c r="AK3" s="47" t="str">
        <f ca="1">IFERROR(IF(StudentTable6[[#This Row],[Height (inches)]]&lt;&gt;"",HLOOKUP(StudentTable6[[#This Row],[Height (inches)]],INDIRECT(StudentTable6[[#This Row],[SBP Addy]]),2,TRUE),""),"")</f>
        <v/>
      </c>
      <c r="AL3" s="47" t="str">
        <f ca="1">IFERROR(IF(StudentTable6[[#This Row],[Height (inches)]]&lt;&gt;"",HLOOKUP(StudentTable6[[#This Row],[Height (inches)]],INDIRECT(StudentTable6[[#This Row],[SBP Addy]]),3,TRUE),""),"")</f>
        <v/>
      </c>
      <c r="AM3" s="47" t="str">
        <f ca="1">IFERROR(IF(StudentTable6[[#This Row],[Height (inches)]]&lt;&gt;"",HLOOKUP(StudentTable6[[#This Row],[Height (inches)]],INDIRECT(StudentTable6[[#This Row],[SBP Addy]]),4,TRUE),""),"")</f>
        <v/>
      </c>
      <c r="AN3" s="47" t="str">
        <f ca="1">IFERROR(IF(StudentTable6[[#This Row],[Height (inches)]]&lt;&gt;"",HLOOKUP(StudentTable6[[#This Row],[Height (inches)]],INDIRECT(StudentTable6[[#This Row],[SBP Addy]]),5,TRUE),""),"")</f>
        <v/>
      </c>
      <c r="AO3" s="47" t="str">
        <f ca="1">IFERROR(IF(StudentTable6[[#This Row],[Height (inches)]]&lt;&gt;"",HLOOKUP(StudentTable6[[#This Row],[Height (inches)]],INDIRECT(StudentTable6[[#This Row],[DBP Addy]]),2,TRUE),""),"")</f>
        <v/>
      </c>
      <c r="AP3" s="47" t="str">
        <f ca="1">IFERROR(IF(StudentTable6[[#This Row],[Height (inches)]]&lt;&gt;"",HLOOKUP(StudentTable6[[#This Row],[Height (inches)]],INDIRECT(StudentTable6[[#This Row],[DBP Addy]]),3,TRUE),""),"")</f>
        <v/>
      </c>
      <c r="AQ3" s="47" t="str">
        <f ca="1">IFERROR(IF(StudentTable6[[#This Row],[Height (inches)]]&lt;&gt;"",HLOOKUP(StudentTable6[[#This Row],[Height (inches)]],INDIRECT(StudentTable6[[#This Row],[DBP Addy]]),4,TRUE),""),"")</f>
        <v/>
      </c>
      <c r="AR3" s="47" t="str">
        <f ca="1">IFERROR(IF(StudentTable6[[#This Row],[Height (inches)]]&lt;&gt;"",HLOOKUP(StudentTable6[[#This Row],[Height (inches)]],INDIRECT(StudentTable6[[#This Row],[DBP Addy]]),5,TRUE),""),"")</f>
        <v/>
      </c>
      <c r="AS3" s="47">
        <f>IF(StudentTable6[[#This Row],[Gender]]="M",MATCH(ROUNDDOWN(YEARFRAC(StudentTable6[[#This Row],[Exam Date]],StudentTable6[[#This Row],[Date of Birth]]),0),'BP Lookup Table'!$A$3:$A$82,1)+ROW('BP Lookup Table'!$A$3:$A$82)-1,IF(StudentTable6[[#This Row],[Gender]]="F",MATCH(ROUNDDOWN(YEARFRAC(StudentTable6[[#This Row],[Exam Date]],StudentTable6[[#This Row],[Date of Birth]]),0),'BP Lookup Table'!$A$86:$A$161,1)+ROW('BP Lookup Table'!$A$86:$A$161)-1,""))</f>
        <v>28</v>
      </c>
      <c r="AT3" s="47" t="str">
        <f>IF(StudentTable6[[#This Row],[BP Row]]&lt;&gt;"","BPTable!B"&amp;StudentTable6[[#This Row],[BP Row]]&amp;":"&amp;"I"&amp;StudentTable6[[#This Row],[BP Row]]+4,"")</f>
        <v>BPTable!B28:I32</v>
      </c>
      <c r="AU3" s="47" t="str">
        <f>IF(StudentTable6[[#This Row],[BP Row]]&lt;&gt;"","BPTable!J"&amp;StudentTable6[[#This Row],[BP Row]]&amp;":"&amp;"Q"&amp;StudentTable6[[#This Row],[BP Row]]+4,"")</f>
        <v>BPTable!J28:Q32</v>
      </c>
      <c r="AV3" s="50">
        <f>ROUND(_xlfn.DAYS(StudentTable6[[#This Row],[Exam Date]],StudentTable6[[#This Row],[Date of Birth]])/365,0)</f>
        <v>8</v>
      </c>
      <c r="AW3" s="50">
        <f>IF(StudentTable6[[#This Row],[Gender]]="M",INDEX('Simplified BP table'!$B$4:$B$20,MATCH(StudentTable6[[#This Row],[Student Age]],'Simplified BP table'!$A$4:$A$20,0)),INDEX('Simplified BP table'!$D$4:$D$20,MATCH(StudentTable6[[#This Row],[Student Age]],'Simplified BP table'!$A$4:$A$20,0)))</f>
        <v>107</v>
      </c>
      <c r="AX3" s="50">
        <f>IF(StudentTable6[[#This Row],[Gender]]="M",INDEX('Simplified BP table'!$C$4:$C$20,MATCH(StudentTable6[[#This Row],[Student Age]],'Simplified BP table'!$A$4:$A$20,0)),INDEX('Simplified BP table'!$E$4:$E$20,MATCH(StudentTable6[[#This Row],[Student Age]],'Simplified BP table'!$A$4:$A$20,0)))</f>
        <v>69</v>
      </c>
      <c r="AY3" s="50" t="str">
        <f ca="1">IF(StudentTable6[[#This Row],[Height (inches)]]="","Height Needed",IFERROR(IF(StudentTable6[[#This Row],[BP Final]]=0,"Normal",IF(StudentTable6[[#This Row],[BP Final]]=1,"Pre-HT",IF(StudentTable6[[#This Row],[BP Final]]=2,"Stage 1 HT",IF(StudentTable6[[#This Row],[BP Final]]=3,"Stage 2 HT","Out of Range")))),""))</f>
        <v>Normal</v>
      </c>
      <c r="AZ3" s="47" t="str">
        <f ca="1">IF(OR(StudentTable6[[#This Row],[Vision Exam]] = "F", StudentTable6[[#This Row],[Hearing Exam]] = "F", StudentTable6[[#This Row],[Scoliosis Exam]] = "F",StudentTable6[[#This Row],[Dental Exam]]="F", StudentTable6[[#This Row],[Color Vision Exam]]="F",StudentTable6[[#This Row],[Weight Category]] &lt;&gt; "Normal", StudentTable6[[#This Row],[BP Category]] &lt;&gt;"Normal"),"Yes", "No")</f>
        <v>Yes</v>
      </c>
    </row>
  </sheetData>
  <sheetProtection selectLockedCells="1"/>
  <pageMargins left="0.7" right="0.7" top="0.75" bottom="0.75" header="0.3" footer="0.3"/>
  <pageSetup orientation="portrait"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Start</vt:lpstr>
      <vt:lpstr>Students</vt:lpstr>
      <vt:lpstr>Referrals</vt:lpstr>
      <vt:lpstr>HealthFitnessLevel</vt:lpstr>
      <vt:lpstr>Export_Data</vt:lpstr>
      <vt:lpstr>Reports</vt:lpstr>
      <vt:lpstr>Report</vt:lpstr>
      <vt:lpstr>BMITable</vt:lpstr>
      <vt:lpstr>BP List</vt:lpstr>
      <vt:lpstr>Simplified BP table</vt:lpstr>
      <vt:lpstr>BP Lookup Table</vt:lpstr>
      <vt:lpstr>Lookup_Tables</vt:lpstr>
      <vt:lpstr>ReportCard (2)</vt:lpstr>
      <vt:lpstr>PACER Report</vt:lpstr>
      <vt:lpstr>PACER Info</vt:lpstr>
      <vt:lpstr>PACER Printoff</vt:lpstr>
      <vt:lpstr>BPTable (2020)</vt:lpstr>
      <vt:lpstr>'PACER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Ramirez</dc:creator>
  <cp:keywords/>
  <dc:description/>
  <cp:lastModifiedBy>Alfredo Ramirez</cp:lastModifiedBy>
  <cp:revision/>
  <cp:lastPrinted>2022-09-19T20:16:58Z</cp:lastPrinted>
  <dcterms:created xsi:type="dcterms:W3CDTF">2016-08-25T19:24:19Z</dcterms:created>
  <dcterms:modified xsi:type="dcterms:W3CDTF">2022-09-19T20:17:42Z</dcterms:modified>
  <cp:category/>
  <cp:contentStatus/>
</cp:coreProperties>
</file>